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88" activeTab="3"/>
  </bookViews>
  <sheets>
    <sheet name="Apr 20" sheetId="1" r:id="rId1"/>
    <sheet name="May 20" sheetId="2" r:id="rId2"/>
    <sheet name="Jun 20" sheetId="3" r:id="rId3"/>
    <sheet name="July 20" sheetId="4" r:id="rId4"/>
    <sheet name="Aug 20" sheetId="5" r:id="rId5"/>
    <sheet name="Sep 20" sheetId="6" r:id="rId6"/>
    <sheet name="Oct 20" sheetId="7" r:id="rId7"/>
    <sheet name="Nov 20" sheetId="8" r:id="rId8"/>
    <sheet name="Dec 20" sheetId="9" r:id="rId9"/>
    <sheet name="Jan 21" sheetId="10" r:id="rId10"/>
    <sheet name="Feb 21" sheetId="11" r:id="rId11"/>
    <sheet name="Mar 21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<sst xmlns="http://schemas.openxmlformats.org/spreadsheetml/2006/main" count="934" uniqueCount="197">
  <si>
    <t>Total</t>
  </si>
  <si>
    <t>Cheque No</t>
  </si>
  <si>
    <t>Value</t>
  </si>
  <si>
    <t xml:space="preserve">Value </t>
  </si>
  <si>
    <t>Mileage</t>
  </si>
  <si>
    <t>Miles</t>
  </si>
  <si>
    <t>TOTAL MILEAGE</t>
  </si>
  <si>
    <t>TOTAL EXPENSES</t>
  </si>
  <si>
    <t>Postage &amp; Stationery</t>
  </si>
  <si>
    <t>TOTAL POSTAGE &amp; STATIONERY</t>
  </si>
  <si>
    <t>RING FENCED FUNDING</t>
  </si>
  <si>
    <t>BALANCES BROUGHT FORWARD</t>
  </si>
  <si>
    <t>TOTAL</t>
  </si>
  <si>
    <t xml:space="preserve">For the Parish Council held </t>
  </si>
  <si>
    <t>Belinda Irons - Parish Clerk's Expenses</t>
  </si>
  <si>
    <t>Source</t>
  </si>
  <si>
    <t>INCOME</t>
  </si>
  <si>
    <t>EXPENDITURE</t>
  </si>
  <si>
    <t>TOTAL EXPENDITURE</t>
  </si>
  <si>
    <t>Service Received</t>
  </si>
  <si>
    <t>Payee</t>
  </si>
  <si>
    <t>Balances Carried Forward</t>
  </si>
  <si>
    <t>Date</t>
  </si>
  <si>
    <t>Brought forward</t>
  </si>
  <si>
    <t>Transfer to current account</t>
  </si>
  <si>
    <t>Carried forward</t>
  </si>
  <si>
    <t>Transfer from tracker account</t>
  </si>
  <si>
    <t>Transfer from current account</t>
  </si>
  <si>
    <t>Transfer to Tracker account</t>
  </si>
  <si>
    <t>Ring Fenced Funding</t>
  </si>
  <si>
    <t>Less Expenditure</t>
  </si>
  <si>
    <t>Add Income</t>
  </si>
  <si>
    <t>Available Balance Carried Forward</t>
  </si>
  <si>
    <t>Total Cash Assets carried forward</t>
  </si>
  <si>
    <t>Available Balance Brought Forward</t>
  </si>
  <si>
    <t>Total Cash Assets brought forward</t>
  </si>
  <si>
    <t>Transfer from Tracker account</t>
  </si>
  <si>
    <t xml:space="preserve">Service </t>
  </si>
  <si>
    <t>Account</t>
  </si>
  <si>
    <t>Total Current</t>
  </si>
  <si>
    <t>Total Tracker</t>
  </si>
  <si>
    <t>Service</t>
  </si>
  <si>
    <t>Belinda Irons</t>
  </si>
  <si>
    <t>Salary</t>
  </si>
  <si>
    <t>HMRC</t>
  </si>
  <si>
    <t>Acumen Wages Service</t>
  </si>
  <si>
    <t>Reinbursement</t>
  </si>
  <si>
    <t>tracker</t>
  </si>
  <si>
    <t>PAYE</t>
  </si>
  <si>
    <t>reinbursement</t>
  </si>
  <si>
    <t>Claimed @ £0.45 ppm</t>
  </si>
  <si>
    <t>Reimbursement</t>
  </si>
  <si>
    <t>Claimed at £0.45ppm</t>
  </si>
  <si>
    <t>reimbursement</t>
  </si>
  <si>
    <t>clerk reimbursement</t>
  </si>
  <si>
    <t>Claimed at 45p/mile</t>
  </si>
  <si>
    <t>salary</t>
  </si>
  <si>
    <t>Salary calculation</t>
  </si>
  <si>
    <t>reimbursment</t>
  </si>
  <si>
    <t>January accounts</t>
  </si>
  <si>
    <t>current</t>
  </si>
  <si>
    <t>February accounts</t>
  </si>
  <si>
    <t>GovResources Ltd</t>
  </si>
  <si>
    <t>plan consult re Gladman</t>
  </si>
  <si>
    <t>Braughing Society</t>
  </si>
  <si>
    <t>coach to EHDC</t>
  </si>
  <si>
    <t>Citadel Solutions</t>
  </si>
  <si>
    <t>Internet security</t>
  </si>
  <si>
    <t>Griffiths Environmental planning</t>
  </si>
  <si>
    <t>N Plan consultant</t>
  </si>
  <si>
    <t>CANCELLED</t>
  </si>
  <si>
    <t>payment</t>
  </si>
  <si>
    <t xml:space="preserve">date of </t>
  </si>
  <si>
    <t>1.12.14</t>
  </si>
  <si>
    <t>3.12.14</t>
  </si>
  <si>
    <t>20.12.14</t>
  </si>
  <si>
    <t>10.12.14</t>
  </si>
  <si>
    <t>1.1.15</t>
  </si>
  <si>
    <t>6.1.15</t>
  </si>
  <si>
    <t>date</t>
  </si>
  <si>
    <t>paid</t>
  </si>
  <si>
    <t xml:space="preserve">date </t>
  </si>
  <si>
    <t xml:space="preserve">Date </t>
  </si>
  <si>
    <t>Paid</t>
  </si>
  <si>
    <t xml:space="preserve"> </t>
  </si>
  <si>
    <t>date paid</t>
  </si>
  <si>
    <t>transferred from current</t>
  </si>
  <si>
    <t>Reimburse</t>
  </si>
  <si>
    <t>Garden Care &amp; Design</t>
  </si>
  <si>
    <t>Sept</t>
  </si>
  <si>
    <t>Oct</t>
  </si>
  <si>
    <t>PAID</t>
  </si>
  <si>
    <t>REIMBURS</t>
  </si>
  <si>
    <t>31st March 2021</t>
  </si>
  <si>
    <t>at 7.30pm in the Jubilee Pavilion</t>
  </si>
  <si>
    <t>Unity Trust  Account</t>
  </si>
  <si>
    <t>Lloyds Current Account</t>
  </si>
  <si>
    <t>Unity Trust Account</t>
  </si>
  <si>
    <t>Lloyds Currnet Account</t>
  </si>
  <si>
    <t>Lloyds Current Accounts</t>
  </si>
  <si>
    <t>lloyds Current Account</t>
  </si>
  <si>
    <t>Cambridge Hallmark</t>
  </si>
  <si>
    <t>Cambridge Sapphire</t>
  </si>
  <si>
    <t>Camridge Hallmark</t>
  </si>
  <si>
    <t>Cambrige Hallmark</t>
  </si>
  <si>
    <t>Cambirdge Sapphire</t>
  </si>
  <si>
    <t>Kerry Byrne</t>
  </si>
  <si>
    <t>HCGM Ltd</t>
  </si>
  <si>
    <t>Grounds Maint</t>
  </si>
  <si>
    <t>SR Cleaning</t>
  </si>
  <si>
    <t>pavilion cleaning</t>
  </si>
  <si>
    <t>Tomlinson Steel Ltd</t>
  </si>
  <si>
    <t>Cemetery railings</t>
  </si>
  <si>
    <t>Yogesh Pangam</t>
  </si>
  <si>
    <t>Julia Creed</t>
  </si>
  <si>
    <t>James Giberti</t>
  </si>
  <si>
    <t>Anne Woodman</t>
  </si>
  <si>
    <t>Pavilion reimb CV19</t>
  </si>
  <si>
    <t>cemetery</t>
  </si>
  <si>
    <t>Hallmark</t>
  </si>
  <si>
    <t>Sapphire</t>
  </si>
  <si>
    <t>Section 106</t>
  </si>
  <si>
    <t>8th April 2020</t>
  </si>
  <si>
    <t>Virtual meeting</t>
  </si>
  <si>
    <t>AGE UK</t>
  </si>
  <si>
    <t>Warden scheme</t>
  </si>
  <si>
    <t>Mark Lusby</t>
  </si>
  <si>
    <t>PAYE &amp; NICs</t>
  </si>
  <si>
    <t>Inv SI.3</t>
  </si>
  <si>
    <t>Inv SI.4</t>
  </si>
  <si>
    <t>Inv 5334</t>
  </si>
  <si>
    <t>Inv 5302</t>
  </si>
  <si>
    <t>Inv 5303</t>
  </si>
  <si>
    <t>VAT</t>
  </si>
  <si>
    <t>Net</t>
  </si>
  <si>
    <t>Verges</t>
  </si>
  <si>
    <t>Cemetery</t>
  </si>
  <si>
    <t>Invoice total</t>
  </si>
  <si>
    <t>4.3.2020</t>
  </si>
  <si>
    <t>11.3.2020</t>
  </si>
  <si>
    <t>Notice boards</t>
  </si>
  <si>
    <t>PC meeting</t>
  </si>
  <si>
    <t>2.4.2020</t>
  </si>
  <si>
    <t>collect chq book</t>
  </si>
  <si>
    <t>Tomlinson</t>
  </si>
  <si>
    <t>Online</t>
  </si>
  <si>
    <t>E &amp; E Plumbridge Ltd</t>
  </si>
  <si>
    <t>Covid-19 leaflet print</t>
  </si>
  <si>
    <t>Slaughterhouse electric</t>
  </si>
  <si>
    <t>Electec</t>
  </si>
  <si>
    <t>Information Commissioners office</t>
  </si>
  <si>
    <t>Data protection</t>
  </si>
  <si>
    <t>Mr O Challis</t>
  </si>
  <si>
    <t>Pavilion painting</t>
  </si>
  <si>
    <t>Cambridgeshire ACRE</t>
  </si>
  <si>
    <t>subscription</t>
  </si>
  <si>
    <t>South Cambs District Council</t>
  </si>
  <si>
    <t>Precept</t>
  </si>
  <si>
    <t>Lloyds</t>
  </si>
  <si>
    <t>Transfer from Unity account</t>
  </si>
  <si>
    <t>Transfer to Unity account</t>
  </si>
  <si>
    <t>Transfer from Lloyds account</t>
  </si>
  <si>
    <t>Transfer to Lloyds account</t>
  </si>
  <si>
    <t>Steel</t>
  </si>
  <si>
    <t>13th May 2020</t>
  </si>
  <si>
    <t>Kathrine Oldak</t>
  </si>
  <si>
    <t>pavilion hire</t>
  </si>
  <si>
    <t>Magog Singers</t>
  </si>
  <si>
    <t>HCGM</t>
  </si>
  <si>
    <t>David Martin Communications</t>
  </si>
  <si>
    <t>Website assistance</t>
  </si>
  <si>
    <t>Invoice</t>
  </si>
  <si>
    <t>Number</t>
  </si>
  <si>
    <t>SI-60</t>
  </si>
  <si>
    <t>Opus Energy</t>
  </si>
  <si>
    <t>street lights &amp; pavilion</t>
  </si>
  <si>
    <t>Rec &amp; Slaughter Grd</t>
  </si>
  <si>
    <t>SI-69</t>
  </si>
  <si>
    <t>April 28 2020</t>
  </si>
  <si>
    <t>Howard Kettel</t>
  </si>
  <si>
    <t>Unity Income</t>
  </si>
  <si>
    <t>Hibbert &amp; Son</t>
  </si>
  <si>
    <t>Parker FH</t>
  </si>
  <si>
    <t>pavilion</t>
  </si>
  <si>
    <t>24.4.2020</t>
  </si>
  <si>
    <t>Bennett J &amp; DL</t>
  </si>
  <si>
    <t>30.4.2020</t>
  </si>
  <si>
    <t>Stapleford History</t>
  </si>
  <si>
    <t>3.4.2020</t>
  </si>
  <si>
    <t>Peasegood re Myson</t>
  </si>
  <si>
    <t>Clerk's Piece rails</t>
  </si>
  <si>
    <t>French of Stapleford Ltd</t>
  </si>
  <si>
    <t>Kerry Byrne reimburse</t>
  </si>
  <si>
    <t>Screwfix grass paint</t>
  </si>
  <si>
    <t>Travel to cemetery</t>
  </si>
  <si>
    <t>Playsafety Ltd (RoSPA)</t>
  </si>
  <si>
    <t>play equip inspection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</si>
</sst>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£&quot;#,##0.00"/>
    <numFmt numFmtId="167" formatCode="&quot;$&quot;#,##0.00_);\(&quot;$&quot;#,##0.00\)"/>
    <numFmt numFmtId="168" formatCode="mmm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65" fontId="1" fillId="33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166" fontId="0" fillId="34" borderId="15" xfId="0" applyNumberForma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66" fontId="1" fillId="34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66" fontId="0" fillId="33" borderId="15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33" borderId="12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13" xfId="0" applyFont="1" applyBorder="1" applyAlignment="1" applyProtection="1">
      <alignment/>
      <protection locked="0"/>
    </xf>
    <xf numFmtId="166" fontId="0" fillId="34" borderId="15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166" fontId="0" fillId="0" borderId="21" xfId="0" applyNumberFormat="1" applyBorder="1" applyAlignment="1">
      <alignment/>
    </xf>
    <xf numFmtId="0" fontId="0" fillId="0" borderId="11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166" fontId="0" fillId="34" borderId="24" xfId="0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166" fontId="0" fillId="34" borderId="27" xfId="0" applyNumberFormat="1" applyFill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166" fontId="0" fillId="34" borderId="30" xfId="0" applyNumberFormat="1" applyFill="1" applyBorder="1" applyAlignment="1">
      <alignment/>
    </xf>
    <xf numFmtId="0" fontId="0" fillId="0" borderId="23" xfId="0" applyBorder="1" applyAlignment="1" applyProtection="1">
      <alignment/>
      <protection locked="0"/>
    </xf>
    <xf numFmtId="166" fontId="0" fillId="34" borderId="27" xfId="0" applyNumberFormat="1" applyFont="1" applyFill="1" applyBorder="1" applyAlignment="1" applyProtection="1">
      <alignment/>
      <protection locked="0"/>
    </xf>
    <xf numFmtId="166" fontId="0" fillId="34" borderId="30" xfId="0" applyNumberFormat="1" applyFont="1" applyFill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166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6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66" fontId="0" fillId="33" borderId="36" xfId="0" applyNumberFormat="1" applyFill="1" applyBorder="1" applyAlignment="1">
      <alignment/>
    </xf>
    <xf numFmtId="0" fontId="0" fillId="0" borderId="34" xfId="0" applyFont="1" applyBorder="1" applyAlignment="1">
      <alignment/>
    </xf>
    <xf numFmtId="0" fontId="1" fillId="0" borderId="37" xfId="0" applyFont="1" applyBorder="1" applyAlignment="1">
      <alignment/>
    </xf>
    <xf numFmtId="166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166" fontId="1" fillId="34" borderId="39" xfId="0" applyNumberFormat="1" applyFont="1" applyFill="1" applyBorder="1" applyAlignment="1">
      <alignment/>
    </xf>
    <xf numFmtId="0" fontId="1" fillId="0" borderId="40" xfId="0" applyFont="1" applyBorder="1" applyAlignment="1" applyProtection="1">
      <alignment/>
      <protection locked="0"/>
    </xf>
    <xf numFmtId="0" fontId="0" fillId="0" borderId="41" xfId="0" applyBorder="1" applyAlignment="1">
      <alignment/>
    </xf>
    <xf numFmtId="166" fontId="0" fillId="34" borderId="42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66" fontId="1" fillId="34" borderId="15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6" fontId="1" fillId="34" borderId="18" xfId="0" applyNumberFormat="1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6" xfId="0" applyFont="1" applyBorder="1" applyAlignment="1">
      <alignment/>
    </xf>
    <xf numFmtId="166" fontId="1" fillId="34" borderId="27" xfId="0" applyNumberFormat="1" applyFont="1" applyFill="1" applyBorder="1" applyAlignment="1" applyProtection="1">
      <alignment/>
      <protection locked="0"/>
    </xf>
    <xf numFmtId="166" fontId="1" fillId="34" borderId="15" xfId="0" applyNumberFormat="1" applyFont="1" applyFill="1" applyBorder="1" applyAlignment="1">
      <alignment/>
    </xf>
    <xf numFmtId="166" fontId="0" fillId="33" borderId="42" xfId="0" applyNumberForma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166" fontId="1" fillId="34" borderId="27" xfId="0" applyNumberFormat="1" applyFont="1" applyFill="1" applyBorder="1" applyAlignment="1">
      <alignment/>
    </xf>
    <xf numFmtId="166" fontId="0" fillId="34" borderId="42" xfId="0" applyNumberFormat="1" applyFill="1" applyBorder="1" applyAlignment="1">
      <alignment/>
    </xf>
    <xf numFmtId="14" fontId="0" fillId="33" borderId="13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34" borderId="0" xfId="0" applyNumberFormat="1" applyFont="1" applyFill="1" applyAlignment="1">
      <alignment/>
    </xf>
    <xf numFmtId="0" fontId="0" fillId="0" borderId="13" xfId="0" applyBorder="1" applyAlignment="1" applyProtection="1">
      <alignment/>
      <protection locked="0"/>
    </xf>
    <xf numFmtId="8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8" xfId="0" applyBorder="1" applyAlignment="1">
      <alignment/>
    </xf>
    <xf numFmtId="166" fontId="0" fillId="34" borderId="24" xfId="0" applyNumberFormat="1" applyFill="1" applyBorder="1" applyAlignment="1">
      <alignment/>
    </xf>
    <xf numFmtId="0" fontId="0" fillId="0" borderId="22" xfId="0" applyFont="1" applyBorder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0" borderId="49" xfId="0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166" fontId="0" fillId="33" borderId="51" xfId="0" applyNumberForma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3" xfId="0" applyFont="1" applyBorder="1" applyAlignment="1" applyProtection="1">
      <alignment/>
      <protection locked="0"/>
    </xf>
    <xf numFmtId="17" fontId="0" fillId="0" borderId="13" xfId="0" applyNumberFormat="1" applyFont="1" applyBorder="1" applyAlignment="1">
      <alignment/>
    </xf>
    <xf numFmtId="17" fontId="0" fillId="0" borderId="0" xfId="0" applyNumberFormat="1" applyAlignment="1">
      <alignment/>
    </xf>
    <xf numFmtId="166" fontId="0" fillId="33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35" borderId="0" xfId="0" applyFont="1" applyFill="1" applyAlignment="1">
      <alignment/>
    </xf>
    <xf numFmtId="14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6" fontId="1" fillId="34" borderId="0" xfId="0" applyNumberFormat="1" applyFont="1" applyFill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34" borderId="0" xfId="0" applyNumberFormat="1" applyFont="1" applyFill="1" applyAlignment="1">
      <alignment/>
    </xf>
    <xf numFmtId="17" fontId="0" fillId="0" borderId="14" xfId="0" applyNumberFormat="1" applyBorder="1" applyAlignment="1">
      <alignment/>
    </xf>
    <xf numFmtId="0" fontId="1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53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3.851562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 t="s">
        <v>122</v>
      </c>
      <c r="C2" s="1"/>
      <c r="F2" s="1"/>
      <c r="G2" s="29"/>
    </row>
    <row r="3" spans="1:7" ht="12.75">
      <c r="A3" s="34" t="s">
        <v>123</v>
      </c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7">
        <v>3328.95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7">
        <v>43042.31</v>
      </c>
      <c r="F7" s="42" t="s">
        <v>138</v>
      </c>
      <c r="G7" s="33" t="s">
        <v>140</v>
      </c>
      <c r="H7" s="11">
        <v>21.8</v>
      </c>
      <c r="I7" s="12">
        <f aca="true" t="shared" si="0" ref="I7:I14">SUM(H7*0.45)</f>
        <v>9.81</v>
      </c>
    </row>
    <row r="8" spans="1:9" ht="12.75">
      <c r="A8" s="128" t="s">
        <v>101</v>
      </c>
      <c r="B8" s="129"/>
      <c r="C8" s="130"/>
      <c r="D8" s="17">
        <v>235766.84</v>
      </c>
      <c r="F8" s="32" t="s">
        <v>139</v>
      </c>
      <c r="G8" s="33" t="s">
        <v>141</v>
      </c>
      <c r="H8" s="11">
        <v>21.8</v>
      </c>
      <c r="I8" s="12">
        <f t="shared" si="0"/>
        <v>9.81</v>
      </c>
    </row>
    <row r="9" spans="1:9" ht="13.5" thickBot="1">
      <c r="A9" s="134" t="s">
        <v>102</v>
      </c>
      <c r="B9" s="135"/>
      <c r="C9" s="136"/>
      <c r="D9" s="81">
        <v>11597.22</v>
      </c>
      <c r="F9" s="32" t="s">
        <v>142</v>
      </c>
      <c r="G9" s="33" t="s">
        <v>143</v>
      </c>
      <c r="H9" s="11">
        <v>21.8</v>
      </c>
      <c r="I9" s="12">
        <f t="shared" si="0"/>
        <v>9.81</v>
      </c>
    </row>
    <row r="10" spans="1:9" ht="12.75">
      <c r="A10" s="82" t="s">
        <v>35</v>
      </c>
      <c r="B10" s="83"/>
      <c r="C10" s="84"/>
      <c r="D10" s="85">
        <f>SUM(D6:D9)</f>
        <v>293735.31999999995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v>0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293735.31999999995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39"/>
      <c r="C15" s="139"/>
      <c r="D15" s="140"/>
      <c r="F15" s="13" t="s">
        <v>6</v>
      </c>
      <c r="G15" s="14"/>
      <c r="H15" s="14"/>
      <c r="I15" s="15">
        <f>SUM(I7:I14)</f>
        <v>29.43</v>
      </c>
    </row>
    <row r="16" spans="1:4" ht="13.5" thickTop="1">
      <c r="A16" s="128" t="s">
        <v>15</v>
      </c>
      <c r="B16" s="129"/>
      <c r="C16" s="130"/>
      <c r="D16" s="27" t="s">
        <v>2</v>
      </c>
    </row>
    <row r="17" spans="1:4" ht="13.5" thickBot="1">
      <c r="A17" s="32"/>
      <c r="B17" s="33"/>
      <c r="C17" s="33"/>
      <c r="D17" s="17"/>
    </row>
    <row r="18" spans="1:9" ht="13.5" thickTop="1">
      <c r="A18" s="32" t="s">
        <v>156</v>
      </c>
      <c r="B18" s="33" t="s">
        <v>157</v>
      </c>
      <c r="C18" s="9" t="s">
        <v>158</v>
      </c>
      <c r="D18" s="17">
        <v>18025</v>
      </c>
      <c r="F18" s="4" t="s">
        <v>8</v>
      </c>
      <c r="G18" s="5"/>
      <c r="H18" s="5"/>
      <c r="I18" s="7" t="s">
        <v>2</v>
      </c>
    </row>
    <row r="19" spans="1:9" ht="12.75">
      <c r="A19" s="32" t="s">
        <v>165</v>
      </c>
      <c r="B19" s="33" t="s">
        <v>166</v>
      </c>
      <c r="C19" s="33" t="s">
        <v>158</v>
      </c>
      <c r="D19" s="17">
        <v>412.5</v>
      </c>
      <c r="F19" s="8"/>
      <c r="G19" s="33"/>
      <c r="H19" s="9"/>
      <c r="I19" s="17">
        <v>0</v>
      </c>
    </row>
    <row r="20" spans="1:9" ht="12.75">
      <c r="A20" s="32" t="s">
        <v>167</v>
      </c>
      <c r="B20" s="33" t="s">
        <v>166</v>
      </c>
      <c r="C20" s="33" t="s">
        <v>158</v>
      </c>
      <c r="D20" s="17">
        <v>375</v>
      </c>
      <c r="F20" s="8"/>
      <c r="G20" s="33"/>
      <c r="H20" s="9"/>
      <c r="I20" s="17">
        <v>0</v>
      </c>
    </row>
    <row r="21" spans="1:9" ht="13.5" thickBot="1">
      <c r="A21" s="131" t="s">
        <v>0</v>
      </c>
      <c r="B21" s="132"/>
      <c r="C21" s="133"/>
      <c r="D21" s="15">
        <f>SUM(D17:D20)</f>
        <v>18812.5</v>
      </c>
      <c r="F21" s="8"/>
      <c r="G21" s="33"/>
      <c r="H21" s="9"/>
      <c r="I21" s="17">
        <v>0</v>
      </c>
    </row>
    <row r="22" spans="6:9" ht="13.5" thickTop="1">
      <c r="F22" s="8"/>
      <c r="G22" s="33"/>
      <c r="H22" s="9"/>
      <c r="I22" s="17">
        <v>0</v>
      </c>
    </row>
    <row r="23" spans="2:9" ht="13.5" thickBot="1">
      <c r="B23" s="1"/>
      <c r="C23" s="1"/>
      <c r="F23" s="32"/>
      <c r="G23" s="33"/>
      <c r="H23" s="9"/>
      <c r="I23" s="17">
        <v>0</v>
      </c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>
        <v>0</v>
      </c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>
        <v>0</v>
      </c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6">
        <v>0</v>
      </c>
    </row>
    <row r="27" spans="1:9" ht="12.75">
      <c r="A27" s="59"/>
      <c r="B27" s="60"/>
      <c r="C27" s="61"/>
      <c r="D27" s="62">
        <v>0</v>
      </c>
      <c r="F27" s="32"/>
      <c r="G27" s="33"/>
      <c r="H27" s="9"/>
      <c r="I27" s="16">
        <v>0</v>
      </c>
    </row>
    <row r="28" spans="1:9" ht="12.75">
      <c r="A28" s="59"/>
      <c r="B28" s="60"/>
      <c r="C28" s="61"/>
      <c r="D28" s="62">
        <v>0</v>
      </c>
      <c r="F28" s="32"/>
      <c r="G28" s="9"/>
      <c r="H28" s="9"/>
      <c r="I28" s="16">
        <v>0</v>
      </c>
    </row>
    <row r="29" spans="1:9" ht="13.5" thickBot="1">
      <c r="A29" s="64" t="s">
        <v>12</v>
      </c>
      <c r="B29" s="65"/>
      <c r="C29" s="66"/>
      <c r="D29" s="67">
        <f>SUM(D25:D28)</f>
        <v>247364.06</v>
      </c>
      <c r="F29" s="8"/>
      <c r="G29" s="9"/>
      <c r="H29" s="9"/>
      <c r="I29" s="16"/>
    </row>
    <row r="30" spans="6:9" ht="13.5" thickTop="1">
      <c r="F30" s="8"/>
      <c r="G30" s="9"/>
      <c r="H30" s="9"/>
      <c r="I30" s="16"/>
    </row>
    <row r="31" spans="6:9" ht="13.5" thickBot="1">
      <c r="F31" s="8"/>
      <c r="G31" s="9"/>
      <c r="H31" s="9"/>
      <c r="I31" s="16"/>
    </row>
    <row r="32" spans="1:13" ht="14.25" thickBot="1" thickTop="1">
      <c r="A32" s="4" t="s">
        <v>17</v>
      </c>
      <c r="B32" s="19"/>
      <c r="C32" s="5" t="s">
        <v>145</v>
      </c>
      <c r="D32" s="22"/>
      <c r="E32" s="34" t="s">
        <v>85</v>
      </c>
      <c r="F32" s="13" t="s">
        <v>9</v>
      </c>
      <c r="G32" s="14"/>
      <c r="H32" s="14"/>
      <c r="I32" s="15">
        <f>SUM(I19:I31)</f>
        <v>0</v>
      </c>
      <c r="M32">
        <v>27.35</v>
      </c>
    </row>
    <row r="33" spans="1:13" ht="13.5" thickTop="1">
      <c r="A33" s="24" t="s">
        <v>20</v>
      </c>
      <c r="B33" s="25" t="s">
        <v>19</v>
      </c>
      <c r="C33" s="25" t="s">
        <v>71</v>
      </c>
      <c r="D33" s="28" t="s">
        <v>2</v>
      </c>
      <c r="M33">
        <v>40</v>
      </c>
    </row>
    <row r="34" spans="1:13" ht="13.5" thickBot="1">
      <c r="A34" s="32"/>
      <c r="B34" s="33" t="s">
        <v>43</v>
      </c>
      <c r="C34" s="33"/>
      <c r="D34" s="17"/>
      <c r="E34" s="115"/>
      <c r="M34">
        <v>18</v>
      </c>
    </row>
    <row r="35" spans="1:13" ht="13.5" thickTop="1">
      <c r="A35" s="32"/>
      <c r="B35" s="33" t="s">
        <v>43</v>
      </c>
      <c r="C35" s="33"/>
      <c r="D35" s="17"/>
      <c r="E35" s="115"/>
      <c r="F35" s="18"/>
      <c r="G35" s="19"/>
      <c r="H35" s="41"/>
      <c r="I35" s="20"/>
      <c r="M35">
        <v>40</v>
      </c>
    </row>
    <row r="36" spans="1:13" ht="12.75">
      <c r="A36" s="32"/>
      <c r="B36" s="33" t="s">
        <v>43</v>
      </c>
      <c r="C36" s="33"/>
      <c r="D36" s="17"/>
      <c r="E36" s="115"/>
      <c r="F36" s="8"/>
      <c r="G36" s="9"/>
      <c r="H36" s="33"/>
      <c r="I36" s="17"/>
      <c r="M36">
        <v>80</v>
      </c>
    </row>
    <row r="37" spans="1:13" ht="12.75">
      <c r="A37" s="32" t="s">
        <v>42</v>
      </c>
      <c r="B37" s="33" t="s">
        <v>46</v>
      </c>
      <c r="C37" s="33"/>
      <c r="D37" s="12">
        <f>SUM(I41)</f>
        <v>29.43</v>
      </c>
      <c r="E37" s="115"/>
      <c r="F37" s="8" t="s">
        <v>4</v>
      </c>
      <c r="G37" s="9"/>
      <c r="H37" s="9"/>
      <c r="I37" s="12">
        <f>SUM(I15)</f>
        <v>29.43</v>
      </c>
      <c r="M37">
        <f>SUM(M32:M36)</f>
        <v>205.35</v>
      </c>
    </row>
    <row r="38" spans="1:9" ht="12.75">
      <c r="A38" s="105" t="s">
        <v>106</v>
      </c>
      <c r="B38" s="106" t="s">
        <v>51</v>
      </c>
      <c r="C38" s="33"/>
      <c r="D38" s="17">
        <v>72.21</v>
      </c>
      <c r="E38" s="115"/>
      <c r="F38" s="8" t="s">
        <v>8</v>
      </c>
      <c r="G38" s="9"/>
      <c r="H38" s="9"/>
      <c r="I38" s="12">
        <f>SUM(I32)</f>
        <v>0</v>
      </c>
    </row>
    <row r="39" spans="1:9" ht="12.75">
      <c r="A39" s="32" t="s">
        <v>107</v>
      </c>
      <c r="B39" s="33" t="s">
        <v>108</v>
      </c>
      <c r="C39" s="33"/>
      <c r="D39" s="17">
        <v>4458</v>
      </c>
      <c r="E39" s="115"/>
      <c r="F39" s="8"/>
      <c r="G39" s="9"/>
      <c r="H39" s="9"/>
      <c r="I39" s="17"/>
    </row>
    <row r="40" spans="1:9" ht="12.75">
      <c r="A40" s="32" t="s">
        <v>109</v>
      </c>
      <c r="B40" s="33" t="s">
        <v>110</v>
      </c>
      <c r="C40" s="33"/>
      <c r="D40" s="17">
        <v>450</v>
      </c>
      <c r="E40" s="115"/>
      <c r="F40" s="8"/>
      <c r="G40" s="9"/>
      <c r="H40" s="9"/>
      <c r="I40" s="21"/>
    </row>
    <row r="41" spans="1:9" ht="13.5" thickBot="1">
      <c r="A41" s="32" t="s">
        <v>111</v>
      </c>
      <c r="B41" s="33" t="s">
        <v>112</v>
      </c>
      <c r="C41" s="33"/>
      <c r="D41" s="17">
        <v>488.4</v>
      </c>
      <c r="E41" s="34"/>
      <c r="F41" s="13" t="s">
        <v>7</v>
      </c>
      <c r="G41" s="14"/>
      <c r="H41" s="14"/>
      <c r="I41" s="15">
        <f>SUM(I35:I40)</f>
        <v>29.43</v>
      </c>
    </row>
    <row r="42" spans="1:9" ht="13.5" thickTop="1">
      <c r="A42" s="32" t="s">
        <v>113</v>
      </c>
      <c r="B42" s="33" t="s">
        <v>117</v>
      </c>
      <c r="C42" s="33"/>
      <c r="D42" s="17">
        <v>60</v>
      </c>
      <c r="E42" s="34"/>
      <c r="F42" s="119"/>
      <c r="G42" s="120"/>
      <c r="H42" s="120"/>
      <c r="I42" s="121"/>
    </row>
    <row r="43" spans="1:9" ht="12.75">
      <c r="A43" s="32" t="s">
        <v>114</v>
      </c>
      <c r="B43" s="33" t="s">
        <v>117</v>
      </c>
      <c r="C43" s="33"/>
      <c r="D43" s="17">
        <v>62</v>
      </c>
      <c r="E43" s="34"/>
      <c r="F43" s="34" t="s">
        <v>107</v>
      </c>
      <c r="G43" s="34" t="s">
        <v>137</v>
      </c>
      <c r="H43" s="34" t="s">
        <v>133</v>
      </c>
      <c r="I43" s="123" t="s">
        <v>134</v>
      </c>
    </row>
    <row r="44" spans="1:10" ht="12.75">
      <c r="A44" s="32" t="s">
        <v>115</v>
      </c>
      <c r="B44" s="33" t="s">
        <v>117</v>
      </c>
      <c r="C44" s="9"/>
      <c r="D44" s="17">
        <v>82</v>
      </c>
      <c r="F44" s="34" t="s">
        <v>129</v>
      </c>
      <c r="G44">
        <v>408</v>
      </c>
      <c r="H44">
        <v>68</v>
      </c>
      <c r="I44" s="123">
        <v>340</v>
      </c>
      <c r="J44" s="34" t="s">
        <v>135</v>
      </c>
    </row>
    <row r="45" spans="1:9" ht="12.75">
      <c r="A45" s="32" t="s">
        <v>116</v>
      </c>
      <c r="B45" s="33" t="s">
        <v>117</v>
      </c>
      <c r="C45" s="9"/>
      <c r="D45" s="17">
        <v>60</v>
      </c>
      <c r="F45" s="34" t="s">
        <v>128</v>
      </c>
      <c r="G45">
        <v>96</v>
      </c>
      <c r="H45">
        <v>16</v>
      </c>
      <c r="I45" s="123">
        <v>80</v>
      </c>
    </row>
    <row r="46" spans="1:10" ht="12.75">
      <c r="A46" s="32" t="s">
        <v>44</v>
      </c>
      <c r="B46" s="33" t="s">
        <v>127</v>
      </c>
      <c r="C46" s="9"/>
      <c r="D46" s="17">
        <v>1210.6</v>
      </c>
      <c r="F46" s="115" t="s">
        <v>130</v>
      </c>
      <c r="G46">
        <v>390</v>
      </c>
      <c r="H46">
        <v>65</v>
      </c>
      <c r="I46" s="123">
        <v>325</v>
      </c>
      <c r="J46" s="34" t="s">
        <v>136</v>
      </c>
    </row>
    <row r="47" spans="1:9" ht="12.75">
      <c r="A47" s="32" t="s">
        <v>126</v>
      </c>
      <c r="B47" s="33" t="s">
        <v>51</v>
      </c>
      <c r="C47" s="9"/>
      <c r="D47" s="17">
        <v>81.1</v>
      </c>
      <c r="F47" s="115" t="s">
        <v>131</v>
      </c>
      <c r="G47">
        <v>96</v>
      </c>
      <c r="H47">
        <v>16</v>
      </c>
      <c r="I47" s="123">
        <v>80</v>
      </c>
    </row>
    <row r="48" spans="1:9" ht="12.75">
      <c r="A48" s="32" t="s">
        <v>146</v>
      </c>
      <c r="B48" s="33" t="s">
        <v>147</v>
      </c>
      <c r="C48" s="9"/>
      <c r="D48" s="17">
        <v>20</v>
      </c>
      <c r="F48" s="115" t="s">
        <v>132</v>
      </c>
      <c r="G48">
        <v>3468</v>
      </c>
      <c r="H48">
        <v>578</v>
      </c>
      <c r="I48" s="123">
        <v>2890</v>
      </c>
    </row>
    <row r="49" spans="1:9" ht="12.75">
      <c r="A49" s="32" t="s">
        <v>149</v>
      </c>
      <c r="B49" s="33" t="s">
        <v>148</v>
      </c>
      <c r="C49" s="9"/>
      <c r="D49" s="17">
        <v>0</v>
      </c>
      <c r="F49" s="34"/>
      <c r="G49" s="1">
        <f>SUM(G44:G48)</f>
        <v>4458</v>
      </c>
      <c r="H49" s="1">
        <f>SUM(H44:H48)</f>
        <v>743</v>
      </c>
      <c r="I49" s="88">
        <f>SUM(I44:I48)</f>
        <v>3715</v>
      </c>
    </row>
    <row r="50" spans="1:9" ht="12.75">
      <c r="A50" s="32" t="s">
        <v>150</v>
      </c>
      <c r="B50" s="33" t="s">
        <v>151</v>
      </c>
      <c r="C50" s="9"/>
      <c r="D50" s="17">
        <v>40</v>
      </c>
      <c r="F50" s="34"/>
      <c r="G50" s="1"/>
      <c r="H50" s="1"/>
      <c r="I50" s="88"/>
    </row>
    <row r="51" spans="1:7" ht="12.75">
      <c r="A51" s="32" t="s">
        <v>152</v>
      </c>
      <c r="B51" s="33" t="s">
        <v>153</v>
      </c>
      <c r="C51" s="9"/>
      <c r="D51" s="17">
        <v>0</v>
      </c>
      <c r="F51" s="34" t="s">
        <v>144</v>
      </c>
      <c r="G51" s="34" t="s">
        <v>163</v>
      </c>
    </row>
    <row r="52" spans="1:9" ht="12.75">
      <c r="A52" s="32" t="s">
        <v>154</v>
      </c>
      <c r="B52" s="33" t="s">
        <v>155</v>
      </c>
      <c r="C52" s="9"/>
      <c r="D52" s="17">
        <v>57</v>
      </c>
      <c r="F52">
        <v>13698</v>
      </c>
      <c r="G52">
        <v>440.4</v>
      </c>
      <c r="H52">
        <v>73.4</v>
      </c>
      <c r="I52">
        <v>367</v>
      </c>
    </row>
    <row r="53" spans="1:9" ht="12.75">
      <c r="A53" s="32" t="s">
        <v>124</v>
      </c>
      <c r="B53" s="33" t="s">
        <v>125</v>
      </c>
      <c r="C53" s="9"/>
      <c r="D53" s="17">
        <v>2000</v>
      </c>
      <c r="F53">
        <v>13708</v>
      </c>
      <c r="G53">
        <v>48</v>
      </c>
      <c r="H53">
        <v>8</v>
      </c>
      <c r="I53">
        <v>40</v>
      </c>
    </row>
    <row r="54" spans="1:9" ht="13.5" thickBot="1">
      <c r="A54" s="13" t="s">
        <v>18</v>
      </c>
      <c r="B54" s="23"/>
      <c r="C54" s="23"/>
      <c r="D54" s="15">
        <f>SUM(D34:D53)</f>
        <v>9170.74</v>
      </c>
      <c r="G54" s="1">
        <f>SUM(G52:G53)</f>
        <v>488.4</v>
      </c>
      <c r="H54" s="1">
        <f>SUM(H52:H53)</f>
        <v>81.4</v>
      </c>
      <c r="I54" s="1">
        <f>SUM(I52:I53)</f>
        <v>407</v>
      </c>
    </row>
    <row r="55" ht="13.5" thickTop="1"/>
    <row r="56" ht="13.5" thickBot="1"/>
    <row r="57" spans="1:9" ht="14.25" thickBot="1" thickTop="1">
      <c r="A57" s="38" t="s">
        <v>21</v>
      </c>
      <c r="B57" s="39"/>
      <c r="C57" s="39"/>
      <c r="D57" s="40"/>
      <c r="F57" s="4" t="s">
        <v>180</v>
      </c>
      <c r="G57" s="5"/>
      <c r="H57" s="5"/>
      <c r="I57" s="7" t="s">
        <v>2</v>
      </c>
    </row>
    <row r="58" spans="1:9" ht="12.75">
      <c r="A58" s="47" t="s">
        <v>96</v>
      </c>
      <c r="B58" s="48" t="s">
        <v>23</v>
      </c>
      <c r="C58" s="48"/>
      <c r="D58" s="49">
        <f>SUM(D6)</f>
        <v>3328.95</v>
      </c>
      <c r="F58" s="32" t="s">
        <v>188</v>
      </c>
      <c r="G58" s="33" t="s">
        <v>181</v>
      </c>
      <c r="H58" s="33" t="s">
        <v>118</v>
      </c>
      <c r="I58" s="17">
        <v>205</v>
      </c>
    </row>
    <row r="59" spans="1:9" ht="12.75">
      <c r="A59" s="101" t="s">
        <v>31</v>
      </c>
      <c r="B59" s="45"/>
      <c r="C59" s="45"/>
      <c r="D59" s="100">
        <f>D21</f>
        <v>18812.5</v>
      </c>
      <c r="F59" s="32" t="s">
        <v>186</v>
      </c>
      <c r="G59" s="33" t="s">
        <v>187</v>
      </c>
      <c r="H59" s="33" t="s">
        <v>183</v>
      </c>
      <c r="I59" s="17">
        <v>52.5</v>
      </c>
    </row>
    <row r="60" spans="1:9" ht="12.75">
      <c r="A60" s="90"/>
      <c r="B60" s="9" t="s">
        <v>160</v>
      </c>
      <c r="C60" s="9"/>
      <c r="D60" s="17">
        <v>0</v>
      </c>
      <c r="F60" s="32" t="s">
        <v>184</v>
      </c>
      <c r="G60" s="33" t="s">
        <v>185</v>
      </c>
      <c r="H60" s="33" t="s">
        <v>183</v>
      </c>
      <c r="I60" s="17">
        <v>146.25</v>
      </c>
    </row>
    <row r="61" spans="1:9" ht="12.75">
      <c r="A61" s="30"/>
      <c r="B61" s="9" t="s">
        <v>159</v>
      </c>
      <c r="C61" s="9"/>
      <c r="D61" s="17">
        <v>0</v>
      </c>
      <c r="F61" s="32" t="s">
        <v>184</v>
      </c>
      <c r="G61" s="33" t="s">
        <v>182</v>
      </c>
      <c r="H61" s="33" t="s">
        <v>183</v>
      </c>
      <c r="I61" s="17">
        <v>30</v>
      </c>
    </row>
    <row r="62" spans="1:9" ht="13.5" thickBot="1">
      <c r="A62" s="50"/>
      <c r="B62" s="51" t="s">
        <v>25</v>
      </c>
      <c r="C62" s="51"/>
      <c r="D62" s="52">
        <f>D58-D60+D61+D59</f>
        <v>22141.45</v>
      </c>
      <c r="F62" s="32" t="s">
        <v>184</v>
      </c>
      <c r="G62" s="33" t="s">
        <v>189</v>
      </c>
      <c r="H62" s="33" t="s">
        <v>118</v>
      </c>
      <c r="I62" s="17">
        <v>300</v>
      </c>
    </row>
    <row r="63" spans="1:9" ht="12.75">
      <c r="A63" s="47" t="s">
        <v>97</v>
      </c>
      <c r="B63" s="48" t="s">
        <v>23</v>
      </c>
      <c r="C63" s="48"/>
      <c r="D63" s="54">
        <f>SUM(D7)</f>
        <v>43042.31</v>
      </c>
      <c r="F63" s="32"/>
      <c r="G63" s="33"/>
      <c r="H63" s="9"/>
      <c r="I63" s="17">
        <v>0</v>
      </c>
    </row>
    <row r="64" spans="1:9" ht="12.75">
      <c r="A64" s="8" t="s">
        <v>30</v>
      </c>
      <c r="C64" s="9"/>
      <c r="D64" s="31">
        <f>SUM(D54)</f>
        <v>9170.74</v>
      </c>
      <c r="F64" s="8"/>
      <c r="G64" s="33"/>
      <c r="H64" s="9"/>
      <c r="I64" s="17">
        <v>0</v>
      </c>
    </row>
    <row r="65" spans="1:9" ht="12.75">
      <c r="A65" s="32"/>
      <c r="C65" s="9"/>
      <c r="D65" s="31">
        <v>0</v>
      </c>
      <c r="F65" s="32"/>
      <c r="G65" s="33"/>
      <c r="H65" s="9"/>
      <c r="I65" s="16">
        <v>0</v>
      </c>
    </row>
    <row r="66" spans="1:9" ht="12.75">
      <c r="A66" s="8" t="s">
        <v>31</v>
      </c>
      <c r="C66" s="9"/>
      <c r="D66" s="31">
        <f>I71</f>
        <v>733.75</v>
      </c>
      <c r="F66" s="32"/>
      <c r="G66" s="33"/>
      <c r="H66" s="9"/>
      <c r="I66" s="16">
        <v>0</v>
      </c>
    </row>
    <row r="67" spans="1:9" ht="12.75">
      <c r="A67" s="30"/>
      <c r="B67" s="9" t="s">
        <v>161</v>
      </c>
      <c r="C67" s="9"/>
      <c r="D67" s="31">
        <f>D60</f>
        <v>0</v>
      </c>
      <c r="F67" s="32"/>
      <c r="G67" s="9"/>
      <c r="H67" s="9"/>
      <c r="I67" s="16">
        <v>0</v>
      </c>
    </row>
    <row r="68" spans="1:9" ht="12.75">
      <c r="A68" s="30"/>
      <c r="B68" s="9" t="s">
        <v>162</v>
      </c>
      <c r="C68" s="9"/>
      <c r="D68" s="31">
        <f>D61</f>
        <v>0</v>
      </c>
      <c r="F68" s="8"/>
      <c r="G68" s="9"/>
      <c r="H68" s="9"/>
      <c r="I68" s="16"/>
    </row>
    <row r="69" spans="1:9" ht="13.5" thickBot="1">
      <c r="A69" s="50"/>
      <c r="B69" s="51" t="s">
        <v>25</v>
      </c>
      <c r="C69" s="51"/>
      <c r="D69" s="55">
        <f>D63-D64-D65+D66+D67-D68</f>
        <v>34605.32</v>
      </c>
      <c r="F69" s="8"/>
      <c r="G69" s="9"/>
      <c r="H69" s="9"/>
      <c r="I69" s="16"/>
    </row>
    <row r="70" spans="1:9" ht="12.75">
      <c r="A70" s="44" t="s">
        <v>101</v>
      </c>
      <c r="B70" s="53"/>
      <c r="C70" s="45"/>
      <c r="D70" s="46">
        <f>D8</f>
        <v>235766.84</v>
      </c>
      <c r="F70" s="8"/>
      <c r="G70" s="9"/>
      <c r="H70" s="9"/>
      <c r="I70" s="16"/>
    </row>
    <row r="71" spans="1:9" ht="13.5" thickBot="1">
      <c r="A71" s="68" t="s">
        <v>102</v>
      </c>
      <c r="B71" s="76"/>
      <c r="C71" s="69"/>
      <c r="D71" s="70">
        <f>SUM(D9)</f>
        <v>11597.22</v>
      </c>
      <c r="F71" s="13" t="s">
        <v>9</v>
      </c>
      <c r="G71" s="14"/>
      <c r="H71" s="14"/>
      <c r="I71" s="15">
        <f>SUM(I58:I70)</f>
        <v>733.75</v>
      </c>
    </row>
    <row r="72" spans="1:4" ht="13.5" thickTop="1">
      <c r="A72" s="47" t="s">
        <v>33</v>
      </c>
      <c r="B72" s="77"/>
      <c r="C72" s="78"/>
      <c r="D72" s="79">
        <f>D62+D69+D70+D71</f>
        <v>304110.82999999996</v>
      </c>
    </row>
    <row r="73" spans="1:4" ht="12.75">
      <c r="A73" s="43" t="s">
        <v>29</v>
      </c>
      <c r="B73" s="71"/>
      <c r="C73" s="25"/>
      <c r="D73" s="72">
        <f>SUM(D29)</f>
        <v>247364.06</v>
      </c>
    </row>
    <row r="74" spans="1:4" ht="13.5" thickBot="1">
      <c r="A74" s="73" t="s">
        <v>32</v>
      </c>
      <c r="B74" s="74"/>
      <c r="C74" s="23"/>
      <c r="D74" s="75">
        <f>D72-D73</f>
        <v>56746.76999999996</v>
      </c>
    </row>
    <row r="75" ht="13.5" thickTop="1"/>
  </sheetData>
  <sheetProtection/>
  <mergeCells count="10">
    <mergeCell ref="A5:C5"/>
    <mergeCell ref="A6:C6"/>
    <mergeCell ref="A7:C7"/>
    <mergeCell ref="A8:C8"/>
    <mergeCell ref="A16:C16"/>
    <mergeCell ref="A21:C21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110" zoomScaleNormal="110" zoomScalePageLayoutView="0" workbookViewId="0" topLeftCell="A23">
      <selection activeCell="A28" sqref="A28:D29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281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1:7" ht="12.75">
      <c r="A3" s="34" t="s">
        <v>59</v>
      </c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99</v>
      </c>
      <c r="B6" s="129"/>
      <c r="C6" s="130"/>
      <c r="D6" s="12">
        <f>'Dec 20'!D54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'Dec 20'!D60</f>
        <v>32214.14</v>
      </c>
      <c r="F7" s="32"/>
      <c r="G7" s="33"/>
      <c r="H7" s="11">
        <v>0</v>
      </c>
      <c r="I7" s="12">
        <f aca="true" t="shared" si="0" ref="I7:I12">SUM(H7*0.45)</f>
        <v>0</v>
      </c>
    </row>
    <row r="8" spans="1:9" ht="12.75">
      <c r="A8" s="128" t="s">
        <v>104</v>
      </c>
      <c r="B8" s="129"/>
      <c r="C8" s="130"/>
      <c r="D8" s="12">
        <f>'Dec 20'!D61</f>
        <v>235766.84</v>
      </c>
      <c r="F8" s="42"/>
      <c r="G8" s="33"/>
      <c r="H8" s="11">
        <v>0</v>
      </c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'Dec 20'!D62</f>
        <v>11597.22</v>
      </c>
      <c r="F9" s="32"/>
      <c r="G9" s="9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32"/>
      <c r="G10" s="9"/>
      <c r="H10" s="11">
        <v>0</v>
      </c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'Dec 20'!D64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>SUM(H13*0.4)</f>
        <v>0</v>
      </c>
    </row>
    <row r="14" spans="6:9" ht="13.5" thickBot="1">
      <c r="F14" s="8"/>
      <c r="G14" s="9"/>
      <c r="H14" s="11"/>
      <c r="I14" s="12">
        <f>SUM(H14*0.45)</f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37</v>
      </c>
      <c r="C16" s="98" t="s">
        <v>38</v>
      </c>
      <c r="D16" s="27" t="s">
        <v>2</v>
      </c>
    </row>
    <row r="17" spans="1:4" ht="13.5" thickBot="1">
      <c r="A17" s="32"/>
      <c r="B17" s="33"/>
      <c r="C17" s="33" t="s">
        <v>60</v>
      </c>
      <c r="D17" s="17">
        <v>0</v>
      </c>
    </row>
    <row r="18" spans="1:9" ht="13.5" thickTop="1">
      <c r="A18" s="104"/>
      <c r="B18" s="33"/>
      <c r="C18" s="33" t="s">
        <v>60</v>
      </c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104"/>
      <c r="B19" s="33"/>
      <c r="C19" s="116" t="s">
        <v>60</v>
      </c>
      <c r="D19" s="17">
        <v>0</v>
      </c>
      <c r="F19" s="8"/>
      <c r="G19" s="33"/>
      <c r="H19" s="9"/>
      <c r="I19" s="17"/>
    </row>
    <row r="20" spans="1:9" ht="12.75">
      <c r="A20" s="32"/>
      <c r="B20" s="33"/>
      <c r="C20" s="9" t="s">
        <v>60</v>
      </c>
      <c r="D20" s="17">
        <v>0</v>
      </c>
      <c r="F20" s="8"/>
      <c r="G20" s="33"/>
      <c r="H20" s="9"/>
      <c r="I20" s="17">
        <v>0</v>
      </c>
    </row>
    <row r="21" spans="1:9" ht="12.75">
      <c r="A21" s="32"/>
      <c r="B21" s="33"/>
      <c r="C21" s="9" t="s">
        <v>60</v>
      </c>
      <c r="D21" s="17">
        <v>0</v>
      </c>
      <c r="F21" s="8"/>
      <c r="G21" s="33"/>
      <c r="H21" s="9"/>
      <c r="I21" s="17">
        <v>0</v>
      </c>
    </row>
    <row r="22" spans="1:9" ht="12.75">
      <c r="A22" s="24" t="s">
        <v>39</v>
      </c>
      <c r="B22" s="9"/>
      <c r="C22" s="9"/>
      <c r="D22" s="12">
        <f>IF(C17="current",D17,0)+IF(C18="current",D18,0)++IF(C19="current",D19,0)+IF(C20="current",D20,0)+IF(C21="current",D21,0)</f>
        <v>0</v>
      </c>
      <c r="F22" s="8"/>
      <c r="G22" s="33"/>
      <c r="H22" s="9"/>
      <c r="I22" s="17">
        <v>0</v>
      </c>
    </row>
    <row r="23" spans="1:9" ht="12.75">
      <c r="A23" s="24" t="s">
        <v>40</v>
      </c>
      <c r="B23" s="9"/>
      <c r="C23" s="9"/>
      <c r="D23" s="12">
        <f>IF(C17="tracker",D17,0)+IF(C18="tracker",D18,0)++IF(C19="tracker",D19,0)+IF(C20="tracker",D20,0)+IF(C21="tracker",D21,0)</f>
        <v>0</v>
      </c>
      <c r="F23" s="32"/>
      <c r="G23" s="33"/>
      <c r="H23" s="9"/>
      <c r="I23" s="17"/>
    </row>
    <row r="24" spans="1:9" ht="13.5" thickBot="1">
      <c r="A24" s="131" t="s">
        <v>0</v>
      </c>
      <c r="B24" s="137"/>
      <c r="C24" s="138"/>
      <c r="D24" s="15">
        <f>SUM(D20:D23)</f>
        <v>0</v>
      </c>
      <c r="F24" s="32"/>
      <c r="G24" s="33"/>
      <c r="H24" s="9"/>
      <c r="I24" s="17"/>
    </row>
    <row r="25" spans="6:9" ht="13.5" thickTop="1">
      <c r="F25" s="8"/>
      <c r="G25" s="33"/>
      <c r="H25" s="9"/>
      <c r="I25" s="17"/>
    </row>
    <row r="26" spans="2:9" ht="13.5" thickBot="1">
      <c r="B26" s="1"/>
      <c r="C26" s="1"/>
      <c r="F26" s="32"/>
      <c r="G26" s="33"/>
      <c r="H26" s="9"/>
      <c r="I26" s="16"/>
    </row>
    <row r="27" spans="1:9" ht="13.5" thickTop="1">
      <c r="A27" s="56" t="s">
        <v>10</v>
      </c>
      <c r="B27" s="57"/>
      <c r="C27" s="57"/>
      <c r="D27" s="58"/>
      <c r="F27" s="32"/>
      <c r="G27" s="33"/>
      <c r="H27" s="9"/>
      <c r="I27" s="16"/>
    </row>
    <row r="28" spans="1:9" ht="12.75">
      <c r="A28" s="63" t="s">
        <v>119</v>
      </c>
      <c r="B28" s="122" t="s">
        <v>121</v>
      </c>
      <c r="C28" s="61"/>
      <c r="D28" s="62">
        <v>235766.84</v>
      </c>
      <c r="F28" s="32"/>
      <c r="G28" s="9"/>
      <c r="H28" s="9"/>
      <c r="I28" s="16"/>
    </row>
    <row r="29" spans="1:9" ht="12.75">
      <c r="A29" s="63" t="s">
        <v>120</v>
      </c>
      <c r="B29" s="122" t="s">
        <v>121</v>
      </c>
      <c r="C29" s="61"/>
      <c r="D29" s="62">
        <v>11597.22</v>
      </c>
      <c r="F29" s="8"/>
      <c r="G29" s="9"/>
      <c r="H29" s="9"/>
      <c r="I29" s="16"/>
    </row>
    <row r="30" spans="1:9" ht="12.75">
      <c r="A30" s="63"/>
      <c r="B30" s="60"/>
      <c r="C30" s="61"/>
      <c r="D30" s="62"/>
      <c r="F30" s="8"/>
      <c r="G30" s="9"/>
      <c r="H30" s="9"/>
      <c r="I30" s="16"/>
    </row>
    <row r="31" spans="1:9" ht="12.75">
      <c r="A31" s="59"/>
      <c r="B31" s="60"/>
      <c r="C31" s="61"/>
      <c r="D31" s="62"/>
      <c r="F31" s="8"/>
      <c r="G31" s="9"/>
      <c r="H31" s="9"/>
      <c r="I31" s="16"/>
    </row>
    <row r="32" spans="1:9" ht="13.5" thickBot="1">
      <c r="A32" s="64" t="s">
        <v>12</v>
      </c>
      <c r="B32" s="65"/>
      <c r="C32" s="66"/>
      <c r="D32" s="67">
        <f>SUM(D28:D31)</f>
        <v>247364.06</v>
      </c>
      <c r="F32" s="13" t="s">
        <v>9</v>
      </c>
      <c r="G32" s="14"/>
      <c r="H32" s="14"/>
      <c r="I32" s="15">
        <f>SUM(I19:I31)</f>
        <v>0</v>
      </c>
    </row>
    <row r="33" ht="13.5" thickTop="1"/>
    <row r="34" ht="13.5" thickBot="1">
      <c r="E34" t="s">
        <v>82</v>
      </c>
    </row>
    <row r="35" spans="1:9" ht="13.5" thickTop="1">
      <c r="A35" s="4" t="s">
        <v>17</v>
      </c>
      <c r="B35" s="19"/>
      <c r="C35" s="19"/>
      <c r="D35" s="22"/>
      <c r="E35" t="s">
        <v>83</v>
      </c>
      <c r="F35" s="92"/>
      <c r="G35" s="19"/>
      <c r="H35" s="41"/>
      <c r="I35" s="20">
        <v>0</v>
      </c>
    </row>
    <row r="36" spans="1:9" ht="12.75">
      <c r="A36" s="24" t="s">
        <v>20</v>
      </c>
      <c r="B36" s="25" t="s">
        <v>19</v>
      </c>
      <c r="C36" s="25" t="s">
        <v>1</v>
      </c>
      <c r="D36" s="28" t="s">
        <v>2</v>
      </c>
      <c r="E36" s="1"/>
      <c r="F36" s="8"/>
      <c r="G36" s="9"/>
      <c r="H36" s="33"/>
      <c r="I36" s="17">
        <v>0</v>
      </c>
    </row>
    <row r="37" spans="1:9" ht="12.75">
      <c r="A37" s="32"/>
      <c r="B37" s="33"/>
      <c r="C37" s="9"/>
      <c r="D37" s="114">
        <v>0</v>
      </c>
      <c r="F37" s="8" t="s">
        <v>4</v>
      </c>
      <c r="G37" s="9"/>
      <c r="H37" s="9"/>
      <c r="I37" s="12">
        <f>SUM(I15)</f>
        <v>0</v>
      </c>
    </row>
    <row r="38" spans="1:9" ht="12.75">
      <c r="A38" s="32"/>
      <c r="B38" s="33"/>
      <c r="C38" s="9"/>
      <c r="D38" s="17">
        <v>0</v>
      </c>
      <c r="F38" s="8" t="s">
        <v>8</v>
      </c>
      <c r="G38" s="9"/>
      <c r="H38" s="9"/>
      <c r="I38" s="12">
        <f>SUM(I32)</f>
        <v>0</v>
      </c>
    </row>
    <row r="39" spans="1:9" ht="12.75">
      <c r="A39" s="32"/>
      <c r="B39" s="33"/>
      <c r="C39" s="9"/>
      <c r="D39" s="17">
        <v>0</v>
      </c>
      <c r="F39" s="8"/>
      <c r="G39" s="9"/>
      <c r="H39" s="9"/>
      <c r="I39" s="17"/>
    </row>
    <row r="40" spans="1:9" ht="12.75">
      <c r="A40" s="32" t="s">
        <v>42</v>
      </c>
      <c r="B40" s="33" t="s">
        <v>58</v>
      </c>
      <c r="C40" s="9"/>
      <c r="D40" s="12">
        <f>SUM(I41)</f>
        <v>0</v>
      </c>
      <c r="F40" s="8"/>
      <c r="G40" s="9"/>
      <c r="H40" s="9"/>
      <c r="I40" s="21"/>
    </row>
    <row r="41" spans="1:9" ht="13.5" thickBot="1">
      <c r="A41" s="32"/>
      <c r="B41" s="33"/>
      <c r="C41" s="9"/>
      <c r="D41" s="17">
        <v>0</v>
      </c>
      <c r="F41" s="13" t="s">
        <v>7</v>
      </c>
      <c r="G41" s="14"/>
      <c r="H41" s="14"/>
      <c r="I41" s="15">
        <f>SUM(I35:I40)</f>
        <v>0</v>
      </c>
    </row>
    <row r="42" spans="1:4" ht="13.5" thickTop="1">
      <c r="A42" s="32"/>
      <c r="B42" s="33"/>
      <c r="C42" s="9"/>
      <c r="D42" s="17">
        <v>0</v>
      </c>
    </row>
    <row r="43" spans="1:7" ht="12.75">
      <c r="A43" s="32"/>
      <c r="B43" s="33"/>
      <c r="C43" s="9"/>
      <c r="D43" s="17">
        <v>0</v>
      </c>
      <c r="G43" s="1"/>
    </row>
    <row r="44" spans="1:4" ht="12.75">
      <c r="A44" s="32"/>
      <c r="B44" s="33"/>
      <c r="C44" s="9"/>
      <c r="D44" s="17">
        <v>0</v>
      </c>
    </row>
    <row r="45" spans="1:7" ht="12.75">
      <c r="A45" s="8"/>
      <c r="B45" s="9"/>
      <c r="C45" s="9"/>
      <c r="D45" s="17">
        <v>0</v>
      </c>
      <c r="G45" s="34"/>
    </row>
    <row r="46" spans="1:8" ht="12.75">
      <c r="A46" s="8"/>
      <c r="B46" s="9"/>
      <c r="C46" s="9"/>
      <c r="D46" s="17"/>
      <c r="G46" s="34"/>
      <c r="H46" s="110"/>
    </row>
    <row r="47" spans="1:7" ht="13.5" thickBot="1">
      <c r="A47" s="13" t="s">
        <v>18</v>
      </c>
      <c r="B47" s="23"/>
      <c r="C47" s="23"/>
      <c r="D47" s="15">
        <f>SUM(D37:D46)</f>
        <v>0</v>
      </c>
      <c r="G47" s="34"/>
    </row>
    <row r="48" ht="13.5" thickTop="1">
      <c r="G48" s="34"/>
    </row>
    <row r="49" ht="13.5" thickBot="1">
      <c r="G49" s="34"/>
    </row>
    <row r="50" spans="1:9" ht="14.25" thickBot="1" thickTop="1">
      <c r="A50" s="38" t="s">
        <v>21</v>
      </c>
      <c r="B50" s="39"/>
      <c r="C50" s="39"/>
      <c r="D50" s="40"/>
      <c r="G50" s="34"/>
      <c r="I50" s="35"/>
    </row>
    <row r="51" spans="1:9" ht="12.75">
      <c r="A51" s="47" t="s">
        <v>96</v>
      </c>
      <c r="B51" s="48" t="s">
        <v>23</v>
      </c>
      <c r="C51" s="48"/>
      <c r="D51" s="49">
        <f>SUM(D6)</f>
        <v>22141.45</v>
      </c>
      <c r="G51" s="34"/>
      <c r="H51" s="36"/>
      <c r="I51" s="35"/>
    </row>
    <row r="52" spans="1:9" ht="12.75">
      <c r="A52" s="8" t="s">
        <v>31</v>
      </c>
      <c r="B52" s="45"/>
      <c r="C52" s="45"/>
      <c r="D52" s="100">
        <f>D23</f>
        <v>0</v>
      </c>
      <c r="G52" s="34"/>
      <c r="H52" s="36"/>
      <c r="I52" s="35"/>
    </row>
    <row r="53" spans="1:9" ht="12.75">
      <c r="A53" s="30"/>
      <c r="B53" s="9" t="s">
        <v>24</v>
      </c>
      <c r="C53" s="9"/>
      <c r="D53" s="17">
        <v>0</v>
      </c>
      <c r="G53" s="34"/>
      <c r="I53" s="35"/>
    </row>
    <row r="54" spans="1:9" ht="12.75">
      <c r="A54" s="30"/>
      <c r="B54" s="9" t="s">
        <v>27</v>
      </c>
      <c r="C54" s="9"/>
      <c r="D54" s="17">
        <v>0</v>
      </c>
      <c r="G54" s="34"/>
      <c r="I54" s="35"/>
    </row>
    <row r="55" spans="1:9" ht="13.5" thickBot="1">
      <c r="A55" s="50"/>
      <c r="B55" s="51" t="s">
        <v>25</v>
      </c>
      <c r="C55" s="51"/>
      <c r="D55" s="52">
        <f>D51-D53+D54</f>
        <v>22141.45</v>
      </c>
      <c r="G55" s="34"/>
      <c r="H55" s="36"/>
      <c r="I55" s="35"/>
    </row>
    <row r="56" spans="1:9" ht="12.75">
      <c r="A56" s="47" t="s">
        <v>97</v>
      </c>
      <c r="B56" s="48" t="s">
        <v>23</v>
      </c>
      <c r="C56" s="48"/>
      <c r="D56" s="54">
        <f>SUM(D7)</f>
        <v>32214.14</v>
      </c>
      <c r="G56" s="34"/>
      <c r="H56" s="36"/>
      <c r="I56" s="35"/>
    </row>
    <row r="57" spans="1:9" ht="12.75">
      <c r="A57" s="8" t="s">
        <v>30</v>
      </c>
      <c r="C57" s="9"/>
      <c r="D57" s="31">
        <f>SUM(D47)</f>
        <v>0</v>
      </c>
      <c r="H57" s="1"/>
      <c r="I57" s="35"/>
    </row>
    <row r="58" spans="1:4" ht="12.75">
      <c r="A58" s="8" t="s">
        <v>31</v>
      </c>
      <c r="C58" s="9"/>
      <c r="D58" s="31">
        <f>D22</f>
        <v>0</v>
      </c>
    </row>
    <row r="59" spans="1:9" ht="12.75">
      <c r="A59" s="30"/>
      <c r="B59" s="9" t="s">
        <v>26</v>
      </c>
      <c r="C59" s="9"/>
      <c r="D59" s="31">
        <f>D53</f>
        <v>0</v>
      </c>
      <c r="I59" s="35"/>
    </row>
    <row r="60" spans="1:4" ht="12.75">
      <c r="A60" s="30"/>
      <c r="B60" s="9" t="s">
        <v>28</v>
      </c>
      <c r="C60" s="9"/>
      <c r="D60" s="31">
        <f>D54</f>
        <v>0</v>
      </c>
    </row>
    <row r="61" spans="1:4" ht="13.5" thickBot="1">
      <c r="A61" s="50"/>
      <c r="B61" s="51" t="s">
        <v>25</v>
      </c>
      <c r="C61" s="51"/>
      <c r="D61" s="55">
        <f>D56-D57+D58+D59-D60</f>
        <v>32214.14</v>
      </c>
    </row>
    <row r="62" spans="1:4" ht="12.75">
      <c r="A62" s="44" t="s">
        <v>101</v>
      </c>
      <c r="B62" s="53"/>
      <c r="C62" s="45"/>
      <c r="D62" s="46">
        <f>SUM(D8)</f>
        <v>235766.84</v>
      </c>
    </row>
    <row r="63" spans="1:4" ht="13.5" thickBot="1">
      <c r="A63" s="68" t="s">
        <v>105</v>
      </c>
      <c r="B63" s="76"/>
      <c r="C63" s="69"/>
      <c r="D63" s="70">
        <f>SUM(D9)</f>
        <v>11597.22</v>
      </c>
    </row>
    <row r="64" spans="1:4" ht="12.75">
      <c r="A64" s="47" t="s">
        <v>33</v>
      </c>
      <c r="B64" s="77"/>
      <c r="C64" s="78"/>
      <c r="D64" s="79">
        <f>D55+D61+D62+D63</f>
        <v>301719.64999999997</v>
      </c>
    </row>
    <row r="65" spans="1:4" ht="12.75">
      <c r="A65" s="43" t="s">
        <v>29</v>
      </c>
      <c r="B65" s="71"/>
      <c r="C65" s="25"/>
      <c r="D65" s="72">
        <f>SUM(D32)</f>
        <v>247364.06</v>
      </c>
    </row>
    <row r="66" spans="1:4" ht="13.5" thickBot="1">
      <c r="A66" s="73" t="s">
        <v>32</v>
      </c>
      <c r="B66" s="74"/>
      <c r="C66" s="23"/>
      <c r="D66" s="75">
        <f>D64-D65</f>
        <v>54355.58999999997</v>
      </c>
    </row>
    <row r="67" ht="13.5" thickTop="1"/>
  </sheetData>
  <sheetProtection/>
  <mergeCells count="9">
    <mergeCell ref="A5:C5"/>
    <mergeCell ref="A6:C6"/>
    <mergeCell ref="A7:C7"/>
    <mergeCell ref="A8:C8"/>
    <mergeCell ref="A24:C24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9">
      <selection activeCell="E33" sqref="E33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7.8515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1:7" ht="12.75">
      <c r="A3" t="s">
        <v>61</v>
      </c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'Jan 21'!D55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'Jan 21'!D61</f>
        <v>32214.14</v>
      </c>
      <c r="F7" s="32"/>
      <c r="G7" s="33"/>
      <c r="H7" s="11">
        <v>0</v>
      </c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'Jan 21'!D62</f>
        <v>235766.84</v>
      </c>
      <c r="F8" s="42"/>
      <c r="G8" s="33"/>
      <c r="H8" s="11">
        <v>0</v>
      </c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'Jan 21'!D63</f>
        <v>11597.22</v>
      </c>
      <c r="F9" s="32"/>
      <c r="G9" s="33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'Jan 21'!D32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37</v>
      </c>
      <c r="C16" s="98" t="s">
        <v>38</v>
      </c>
      <c r="D16" s="27" t="s">
        <v>2</v>
      </c>
    </row>
    <row r="17" spans="1:4" ht="13.5" thickBot="1">
      <c r="A17" s="32"/>
      <c r="B17" s="33"/>
      <c r="C17" s="9" t="s">
        <v>60</v>
      </c>
      <c r="D17" s="17">
        <v>0</v>
      </c>
    </row>
    <row r="18" spans="1:9" ht="13.5" thickTop="1">
      <c r="A18" s="104"/>
      <c r="B18" s="33"/>
      <c r="C18" s="33" t="s">
        <v>60</v>
      </c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96"/>
      <c r="B19" s="33"/>
      <c r="C19" s="99" t="s">
        <v>60</v>
      </c>
      <c r="D19" s="17">
        <v>0</v>
      </c>
      <c r="E19" s="34"/>
      <c r="F19" s="8"/>
      <c r="G19" s="33"/>
      <c r="H19" s="9"/>
      <c r="I19" s="17"/>
    </row>
    <row r="20" spans="1:9" ht="12.75">
      <c r="A20" s="32"/>
      <c r="B20" s="33"/>
      <c r="C20" s="33" t="s">
        <v>60</v>
      </c>
      <c r="D20" s="17">
        <v>0</v>
      </c>
      <c r="E20" s="34"/>
      <c r="F20" s="8"/>
      <c r="G20" s="33"/>
      <c r="H20" s="9"/>
      <c r="I20" s="17"/>
    </row>
    <row r="21" spans="1:9" ht="12.75">
      <c r="A21" s="32"/>
      <c r="B21" s="33"/>
      <c r="C21" s="9"/>
      <c r="D21" s="17"/>
      <c r="F21" s="8"/>
      <c r="G21" s="33"/>
      <c r="H21" s="9"/>
      <c r="I21" s="17">
        <v>0</v>
      </c>
    </row>
    <row r="22" spans="1:9" ht="12.75">
      <c r="A22" s="24" t="s">
        <v>39</v>
      </c>
      <c r="B22" s="9"/>
      <c r="C22" s="9"/>
      <c r="D22" s="12">
        <f>IF(C17="current",D17,0)+IF(C18="current",D18,0)++IF(C19="current",D19,0)+IF(C20="current",D20,0)+IF(C21="current",D21,0)</f>
        <v>0</v>
      </c>
      <c r="F22" s="8"/>
      <c r="G22" s="33"/>
      <c r="H22" s="9"/>
      <c r="I22" s="17"/>
    </row>
    <row r="23" spans="1:9" ht="12.75">
      <c r="A23" s="24" t="s">
        <v>40</v>
      </c>
      <c r="B23" s="9"/>
      <c r="C23" s="9"/>
      <c r="D23" s="12">
        <f>IF(C17="tracker",D17,0)+IF(C18="tracker",D18,0)++IF(C19="tracker",D19,0)+IF(C20="tracker",D20,0)+IF(C21="tracker",D21,0)</f>
        <v>0</v>
      </c>
      <c r="F23" s="32"/>
      <c r="G23" s="33"/>
      <c r="H23" s="9"/>
      <c r="I23" s="17"/>
    </row>
    <row r="24" spans="1:9" ht="13.5" thickBot="1">
      <c r="A24" s="131" t="s">
        <v>0</v>
      </c>
      <c r="B24" s="137"/>
      <c r="C24" s="138"/>
      <c r="D24" s="15">
        <f>SUM(D20:D23)</f>
        <v>0</v>
      </c>
      <c r="F24" s="32"/>
      <c r="G24" s="33"/>
      <c r="H24" s="9"/>
      <c r="I24" s="17"/>
    </row>
    <row r="25" spans="6:9" ht="13.5" thickTop="1">
      <c r="F25" s="8"/>
      <c r="G25" s="33"/>
      <c r="H25" s="9"/>
      <c r="I25" s="17"/>
    </row>
    <row r="26" spans="2:9" ht="13.5" thickBot="1">
      <c r="B26" s="1"/>
      <c r="C26" s="1"/>
      <c r="F26" s="32"/>
      <c r="G26" s="33"/>
      <c r="H26" s="9"/>
      <c r="I26" s="16"/>
    </row>
    <row r="27" spans="1:9" ht="13.5" thickTop="1">
      <c r="A27" s="56" t="s">
        <v>10</v>
      </c>
      <c r="B27" s="57"/>
      <c r="C27" s="57"/>
      <c r="D27" s="58"/>
      <c r="F27" s="32"/>
      <c r="G27" s="33"/>
      <c r="H27" s="9"/>
      <c r="I27" s="16"/>
    </row>
    <row r="28" spans="1:9" ht="12.75">
      <c r="A28" s="63" t="s">
        <v>119</v>
      </c>
      <c r="B28" s="122" t="s">
        <v>121</v>
      </c>
      <c r="C28" s="61"/>
      <c r="D28" s="62">
        <v>235766.84</v>
      </c>
      <c r="F28" s="32"/>
      <c r="G28" s="9"/>
      <c r="H28" s="9"/>
      <c r="I28" s="16"/>
    </row>
    <row r="29" spans="1:9" ht="12.75">
      <c r="A29" s="63" t="s">
        <v>120</v>
      </c>
      <c r="B29" s="122" t="s">
        <v>121</v>
      </c>
      <c r="C29" s="61"/>
      <c r="D29" s="62">
        <v>11597.22</v>
      </c>
      <c r="F29" s="8"/>
      <c r="G29" s="9"/>
      <c r="H29" s="9"/>
      <c r="I29" s="16"/>
    </row>
    <row r="30" spans="1:9" ht="12.75">
      <c r="A30" s="63"/>
      <c r="B30" s="60"/>
      <c r="C30" s="61"/>
      <c r="D30" s="62"/>
      <c r="F30" s="8"/>
      <c r="G30" s="9"/>
      <c r="H30" s="9"/>
      <c r="I30" s="16"/>
    </row>
    <row r="31" spans="1:9" ht="12.75">
      <c r="A31" s="59"/>
      <c r="B31" s="60"/>
      <c r="C31" s="61"/>
      <c r="D31" s="62"/>
      <c r="F31" s="8"/>
      <c r="G31" s="9"/>
      <c r="H31" s="9"/>
      <c r="I31" s="16"/>
    </row>
    <row r="32" spans="1:9" ht="13.5" thickBot="1">
      <c r="A32" s="64" t="s">
        <v>12</v>
      </c>
      <c r="B32" s="65"/>
      <c r="C32" s="66"/>
      <c r="D32" s="67">
        <f>SUM(D28:D31)</f>
        <v>247364.06</v>
      </c>
      <c r="F32" s="13" t="s">
        <v>9</v>
      </c>
      <c r="G32" s="14"/>
      <c r="H32" s="14"/>
      <c r="I32" s="15">
        <f>SUM(I19:I31)</f>
        <v>0</v>
      </c>
    </row>
    <row r="33" ht="13.5" thickTop="1"/>
    <row r="34" ht="13.5" thickBot="1"/>
    <row r="35" spans="1:9" ht="13.5" thickTop="1">
      <c r="A35" s="4" t="s">
        <v>17</v>
      </c>
      <c r="B35" s="19"/>
      <c r="C35" s="19"/>
      <c r="D35" s="22"/>
      <c r="F35" s="92"/>
      <c r="G35" s="19"/>
      <c r="H35" s="41"/>
      <c r="I35" s="20">
        <v>0</v>
      </c>
    </row>
    <row r="36" spans="1:9" ht="12.75">
      <c r="A36" s="24" t="s">
        <v>20</v>
      </c>
      <c r="B36" s="25" t="s">
        <v>19</v>
      </c>
      <c r="C36" s="25" t="s">
        <v>1</v>
      </c>
      <c r="D36" s="28" t="s">
        <v>2</v>
      </c>
      <c r="F36" s="8"/>
      <c r="G36" s="9"/>
      <c r="H36" s="33"/>
      <c r="I36" s="17">
        <v>0</v>
      </c>
    </row>
    <row r="37" spans="1:9" ht="12.75">
      <c r="A37" s="8"/>
      <c r="B37" s="9"/>
      <c r="C37" s="118"/>
      <c r="D37" s="17">
        <v>0</v>
      </c>
      <c r="F37" s="8" t="s">
        <v>4</v>
      </c>
      <c r="G37" s="9"/>
      <c r="H37" s="9"/>
      <c r="I37" s="12">
        <f>SUM(I15)</f>
        <v>0</v>
      </c>
    </row>
    <row r="38" spans="1:9" ht="12.75">
      <c r="A38" s="8"/>
      <c r="B38" s="9"/>
      <c r="C38" s="118"/>
      <c r="D38" s="17">
        <v>0</v>
      </c>
      <c r="F38" s="8" t="s">
        <v>8</v>
      </c>
      <c r="G38" s="9"/>
      <c r="H38" s="9"/>
      <c r="I38" s="12">
        <f>SUM(I32)</f>
        <v>0</v>
      </c>
    </row>
    <row r="39" spans="1:9" ht="12.75">
      <c r="A39" s="32"/>
      <c r="B39" s="33"/>
      <c r="C39" s="33"/>
      <c r="D39" s="17">
        <v>0</v>
      </c>
      <c r="F39" s="8"/>
      <c r="G39" s="9"/>
      <c r="H39" s="9"/>
      <c r="I39" s="17"/>
    </row>
    <row r="40" spans="1:9" ht="12.75">
      <c r="A40" s="8" t="s">
        <v>42</v>
      </c>
      <c r="B40" s="9" t="s">
        <v>51</v>
      </c>
      <c r="C40" s="33" t="s">
        <v>92</v>
      </c>
      <c r="D40" s="12">
        <f>SUM(I41)</f>
        <v>0</v>
      </c>
      <c r="F40" s="8"/>
      <c r="G40" s="9"/>
      <c r="H40" s="9"/>
      <c r="I40" s="21"/>
    </row>
    <row r="41" spans="1:9" ht="13.5" thickBot="1">
      <c r="A41" s="32"/>
      <c r="B41" s="33"/>
      <c r="C41" s="118"/>
      <c r="D41" s="17">
        <v>0</v>
      </c>
      <c r="F41" s="13" t="s">
        <v>7</v>
      </c>
      <c r="G41" s="14"/>
      <c r="H41" s="14"/>
      <c r="I41" s="15">
        <f>SUM(I35:I40)</f>
        <v>0</v>
      </c>
    </row>
    <row r="42" spans="1:4" ht="13.5" thickTop="1">
      <c r="A42" s="32"/>
      <c r="B42" s="33"/>
      <c r="C42" s="9"/>
      <c r="D42" s="17">
        <v>0</v>
      </c>
    </row>
    <row r="43" spans="1:4" ht="12.75">
      <c r="A43" s="32"/>
      <c r="B43" s="33"/>
      <c r="C43" s="33"/>
      <c r="D43" s="17">
        <v>0</v>
      </c>
    </row>
    <row r="44" spans="1:8" ht="12.75">
      <c r="A44" s="32"/>
      <c r="B44" s="33"/>
      <c r="C44" s="9"/>
      <c r="D44" s="17">
        <v>0</v>
      </c>
      <c r="H44" s="110"/>
    </row>
    <row r="45" spans="1:8" ht="12.75">
      <c r="A45" s="32"/>
      <c r="B45" s="33"/>
      <c r="C45" s="33"/>
      <c r="D45" s="17">
        <v>0</v>
      </c>
      <c r="H45" s="110"/>
    </row>
    <row r="46" spans="1:13" ht="12.75">
      <c r="A46" s="8"/>
      <c r="B46" s="9"/>
      <c r="C46" s="9"/>
      <c r="D46" s="17">
        <v>0</v>
      </c>
      <c r="H46" s="110"/>
      <c r="M46" s="102"/>
    </row>
    <row r="47" spans="1:8" ht="13.5" thickBot="1">
      <c r="A47" s="13" t="s">
        <v>18</v>
      </c>
      <c r="B47" s="23"/>
      <c r="C47" s="23"/>
      <c r="D47" s="15">
        <f>SUM(D37:D46)</f>
        <v>0</v>
      </c>
      <c r="H47" s="110"/>
    </row>
    <row r="48" ht="13.5" thickTop="1">
      <c r="H48" s="110"/>
    </row>
    <row r="49" ht="13.5" thickBot="1">
      <c r="H49" s="110"/>
    </row>
    <row r="50" spans="1:9" ht="14.25" thickBot="1" thickTop="1">
      <c r="A50" s="38" t="s">
        <v>21</v>
      </c>
      <c r="B50" s="39"/>
      <c r="C50" s="39"/>
      <c r="D50" s="40"/>
      <c r="G50" s="34"/>
      <c r="H50" s="110"/>
      <c r="I50" s="35"/>
    </row>
    <row r="51" spans="1:9" ht="12.75">
      <c r="A51" s="47" t="s">
        <v>96</v>
      </c>
      <c r="B51" s="48" t="s">
        <v>23</v>
      </c>
      <c r="C51" s="48"/>
      <c r="D51" s="49">
        <f>SUM(D6)</f>
        <v>22141.45</v>
      </c>
      <c r="G51" s="34"/>
      <c r="H51" s="110"/>
      <c r="I51" s="35"/>
    </row>
    <row r="52" spans="1:9" ht="12.75">
      <c r="A52" s="8" t="s">
        <v>31</v>
      </c>
      <c r="B52" s="45"/>
      <c r="C52" s="45"/>
      <c r="D52" s="100">
        <f>D23</f>
        <v>0</v>
      </c>
      <c r="G52" s="34"/>
      <c r="H52" s="110"/>
      <c r="I52" s="35"/>
    </row>
    <row r="53" spans="1:9" ht="12.75">
      <c r="A53" s="30"/>
      <c r="B53" s="9" t="s">
        <v>24</v>
      </c>
      <c r="C53" s="9"/>
      <c r="D53" s="17">
        <v>0</v>
      </c>
      <c r="G53" s="34"/>
      <c r="H53" s="110"/>
      <c r="I53" s="35"/>
    </row>
    <row r="54" spans="1:9" ht="12.75">
      <c r="A54" s="30"/>
      <c r="B54" s="9" t="s">
        <v>27</v>
      </c>
      <c r="C54" s="9"/>
      <c r="D54" s="17">
        <v>0</v>
      </c>
      <c r="G54" s="117"/>
      <c r="H54" s="110"/>
      <c r="I54" s="35"/>
    </row>
    <row r="55" spans="1:9" ht="13.5" thickBot="1">
      <c r="A55" s="50"/>
      <c r="B55" s="51" t="s">
        <v>25</v>
      </c>
      <c r="C55" s="51"/>
      <c r="D55" s="52">
        <f>D51+D52-D53+D54</f>
        <v>22141.45</v>
      </c>
      <c r="G55" s="117"/>
      <c r="H55" s="110"/>
      <c r="I55" s="35"/>
    </row>
    <row r="56" spans="1:9" ht="12.75">
      <c r="A56" s="47" t="s">
        <v>97</v>
      </c>
      <c r="B56" s="48" t="s">
        <v>23</v>
      </c>
      <c r="C56" s="48"/>
      <c r="D56" s="54">
        <f>SUM(D7)</f>
        <v>32214.14</v>
      </c>
      <c r="G56" s="117"/>
      <c r="H56" s="110"/>
      <c r="I56" s="35"/>
    </row>
    <row r="57" spans="1:9" ht="12.75">
      <c r="A57" s="8" t="s">
        <v>30</v>
      </c>
      <c r="C57" s="9"/>
      <c r="D57" s="31">
        <f>SUM(D47)</f>
        <v>0</v>
      </c>
      <c r="G57" s="117"/>
      <c r="H57" s="110"/>
      <c r="I57" s="35"/>
    </row>
    <row r="58" spans="1:8" ht="12.75">
      <c r="A58" s="8" t="s">
        <v>31</v>
      </c>
      <c r="C58" s="9"/>
      <c r="D58" s="31">
        <f>D22</f>
        <v>0</v>
      </c>
      <c r="G58" s="117"/>
      <c r="H58" s="110"/>
    </row>
    <row r="59" spans="1:8" ht="12.75">
      <c r="A59" s="30"/>
      <c r="B59" s="9" t="s">
        <v>26</v>
      </c>
      <c r="C59" s="9"/>
      <c r="D59" s="31">
        <f>D53</f>
        <v>0</v>
      </c>
      <c r="G59" s="117"/>
      <c r="H59" s="110"/>
    </row>
    <row r="60" spans="1:8" ht="12.75">
      <c r="A60" s="30"/>
      <c r="B60" s="9" t="s">
        <v>28</v>
      </c>
      <c r="C60" s="9"/>
      <c r="D60" s="31">
        <f>D54</f>
        <v>0</v>
      </c>
      <c r="G60" s="117"/>
      <c r="H60" s="110"/>
    </row>
    <row r="61" spans="1:8" ht="13.5" thickBot="1">
      <c r="A61" s="50"/>
      <c r="B61" s="51" t="s">
        <v>25</v>
      </c>
      <c r="C61" s="51"/>
      <c r="D61" s="55">
        <f>D56-D57+D58+D59-D60</f>
        <v>32214.14</v>
      </c>
      <c r="G61" s="117"/>
      <c r="H61" s="110"/>
    </row>
    <row r="62" spans="1:8" ht="12.75">
      <c r="A62" s="44" t="s">
        <v>101</v>
      </c>
      <c r="B62" s="53"/>
      <c r="C62" s="45"/>
      <c r="D62" s="46">
        <f>SUM(D8)</f>
        <v>235766.84</v>
      </c>
      <c r="G62" s="117"/>
      <c r="H62" s="110"/>
    </row>
    <row r="63" spans="1:8" ht="13.5" thickBot="1">
      <c r="A63" s="68" t="s">
        <v>102</v>
      </c>
      <c r="B63" s="76"/>
      <c r="C63" s="69"/>
      <c r="D63" s="70">
        <f>SUM(D9)</f>
        <v>11597.22</v>
      </c>
      <c r="G63" s="117"/>
      <c r="H63" s="110"/>
    </row>
    <row r="64" spans="1:8" ht="12.75">
      <c r="A64" s="47" t="s">
        <v>33</v>
      </c>
      <c r="B64" s="77"/>
      <c r="C64" s="78"/>
      <c r="D64" s="79">
        <f>D55+D61+D62+D63</f>
        <v>301719.64999999997</v>
      </c>
      <c r="G64" s="117"/>
      <c r="H64" s="110"/>
    </row>
    <row r="65" spans="1:8" ht="12.75">
      <c r="A65" s="43" t="s">
        <v>29</v>
      </c>
      <c r="B65" s="71"/>
      <c r="C65" s="25"/>
      <c r="D65" s="72">
        <f>SUM(D32)</f>
        <v>247364.06</v>
      </c>
      <c r="G65" s="117"/>
      <c r="H65" s="110"/>
    </row>
    <row r="66" spans="1:8" ht="13.5" thickBot="1">
      <c r="A66" s="73" t="s">
        <v>32</v>
      </c>
      <c r="B66" s="74"/>
      <c r="C66" s="23"/>
      <c r="D66" s="75">
        <f>D64-D65</f>
        <v>54355.58999999997</v>
      </c>
      <c r="G66" s="117"/>
      <c r="H66" s="110"/>
    </row>
    <row r="67" spans="7:8" ht="13.5" thickTop="1">
      <c r="G67" s="117"/>
      <c r="H67" s="110"/>
    </row>
    <row r="68" spans="7:8" ht="12.75">
      <c r="G68" s="117"/>
      <c r="H68" s="110"/>
    </row>
    <row r="69" spans="7:8" ht="12.75">
      <c r="G69" s="117"/>
      <c r="H69" s="110"/>
    </row>
    <row r="70" spans="4:8" ht="12.75">
      <c r="D70">
        <v>39.9</v>
      </c>
      <c r="H70" s="110"/>
    </row>
    <row r="71" ht="12.75">
      <c r="D71">
        <v>39.9</v>
      </c>
    </row>
    <row r="72" ht="12.75">
      <c r="D72">
        <f>SUM(D70:D71)</f>
        <v>79.8</v>
      </c>
    </row>
  </sheetData>
  <sheetProtection/>
  <mergeCells count="9">
    <mergeCell ref="A12:C12"/>
    <mergeCell ref="A15:D15"/>
    <mergeCell ref="A24:C24"/>
    <mergeCell ref="A5:C5"/>
    <mergeCell ref="A6:C6"/>
    <mergeCell ref="A7:C7"/>
    <mergeCell ref="A8:C8"/>
    <mergeCell ref="A9:C9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43">
      <selection activeCell="A62" sqref="A62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 t="s">
        <v>93</v>
      </c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'Jan 21'!D55</f>
        <v>22141.45</v>
      </c>
      <c r="E6" s="37"/>
      <c r="F6" s="8"/>
      <c r="G6" s="9"/>
      <c r="H6" s="9"/>
      <c r="I6" s="10"/>
    </row>
    <row r="7" spans="1:9" ht="12.75">
      <c r="A7" s="128" t="s">
        <v>95</v>
      </c>
      <c r="B7" s="129"/>
      <c r="C7" s="130"/>
      <c r="D7" s="12">
        <f>'Feb 21'!D61</f>
        <v>32214.14</v>
      </c>
      <c r="F7" s="32"/>
      <c r="G7" s="33"/>
      <c r="H7" s="11">
        <v>0</v>
      </c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'Feb 21'!D62</f>
        <v>235766.84</v>
      </c>
      <c r="F8" s="115"/>
      <c r="G8" s="33"/>
      <c r="H8" s="11">
        <v>0</v>
      </c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'Feb 21'!D63</f>
        <v>11597.22</v>
      </c>
      <c r="G9" s="33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'Feb 21'!D32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37</v>
      </c>
      <c r="C16" s="98" t="s">
        <v>38</v>
      </c>
      <c r="D16" s="27" t="s">
        <v>2</v>
      </c>
    </row>
    <row r="17" spans="1:4" ht="13.5" thickBot="1">
      <c r="A17" s="32"/>
      <c r="B17" s="33"/>
      <c r="C17" s="9" t="s">
        <v>60</v>
      </c>
      <c r="D17" s="17">
        <v>0</v>
      </c>
    </row>
    <row r="18" spans="1:9" ht="13.5" thickTop="1">
      <c r="A18" s="96"/>
      <c r="B18" s="33"/>
      <c r="C18" s="9" t="s">
        <v>47</v>
      </c>
      <c r="D18" s="17">
        <v>0</v>
      </c>
      <c r="F18" s="4" t="s">
        <v>8</v>
      </c>
      <c r="G18" s="5"/>
      <c r="H18" s="5"/>
      <c r="I18" s="7" t="s">
        <v>2</v>
      </c>
    </row>
    <row r="19" spans="1:6" ht="12.75">
      <c r="A19" s="104"/>
      <c r="B19" s="33"/>
      <c r="C19" s="99" t="s">
        <v>60</v>
      </c>
      <c r="D19" s="17">
        <v>0</v>
      </c>
      <c r="F19" s="8"/>
    </row>
    <row r="20" spans="1:9" ht="12.75">
      <c r="A20" s="32"/>
      <c r="B20" s="33"/>
      <c r="C20" s="9"/>
      <c r="D20" s="17"/>
      <c r="F20" s="8"/>
      <c r="I20">
        <v>0</v>
      </c>
    </row>
    <row r="21" spans="1:9" ht="12.75">
      <c r="A21" s="32"/>
      <c r="B21" s="33"/>
      <c r="C21" s="9"/>
      <c r="D21" s="17"/>
      <c r="F21" s="8"/>
      <c r="G21" s="33"/>
      <c r="H21" s="9"/>
      <c r="I21" s="17">
        <v>0</v>
      </c>
    </row>
    <row r="22" spans="1:9" ht="12.75">
      <c r="A22" s="24" t="s">
        <v>39</v>
      </c>
      <c r="B22" s="9"/>
      <c r="C22" s="9"/>
      <c r="D22" s="12">
        <f>IF(C17="current",D17,0)+IF(C18="current",D18,0)++IF(C19="current",D19,0)+IF(C20="current",D20,0)+IF(C21="current",D21,0)</f>
        <v>0</v>
      </c>
      <c r="F22" s="8"/>
      <c r="G22" s="33"/>
      <c r="H22" s="9"/>
      <c r="I22" s="17">
        <v>0</v>
      </c>
    </row>
    <row r="23" spans="1:9" ht="12.75">
      <c r="A23" s="24" t="s">
        <v>40</v>
      </c>
      <c r="B23" s="9"/>
      <c r="C23" s="9"/>
      <c r="D23" s="12">
        <f>IF(C17="tracker",D17,0)+IF(C18="tracker",D18,0)++IF(C19="tracker",D19,0)+IF(C20="tracker",D20,0)+IF(C21="tracker",D21,0)</f>
        <v>0</v>
      </c>
      <c r="F23" s="32"/>
      <c r="G23" s="33"/>
      <c r="H23" s="9"/>
      <c r="I23" s="17">
        <v>0</v>
      </c>
    </row>
    <row r="24" spans="1:9" ht="13.5" thickBot="1">
      <c r="A24" s="131" t="s">
        <v>0</v>
      </c>
      <c r="B24" s="137"/>
      <c r="C24" s="138"/>
      <c r="D24" s="15">
        <f>SUM(D22:D23)</f>
        <v>0</v>
      </c>
      <c r="F24" s="32"/>
      <c r="G24" s="33"/>
      <c r="H24" s="9"/>
      <c r="I24" s="17">
        <v>0</v>
      </c>
    </row>
    <row r="25" spans="6:9" ht="13.5" thickTop="1">
      <c r="F25" s="8"/>
      <c r="G25" s="33"/>
      <c r="H25" s="9"/>
      <c r="I25" s="17"/>
    </row>
    <row r="26" spans="2:9" ht="13.5" thickBot="1">
      <c r="B26" s="1"/>
      <c r="C26" s="1"/>
      <c r="F26" s="32"/>
      <c r="G26" s="33"/>
      <c r="H26" s="9"/>
      <c r="I26" s="16"/>
    </row>
    <row r="27" spans="1:9" ht="13.5" thickTop="1">
      <c r="A27" s="56" t="s">
        <v>10</v>
      </c>
      <c r="B27" s="57"/>
      <c r="C27" s="57"/>
      <c r="D27" s="58"/>
      <c r="F27" s="32"/>
      <c r="G27" s="33"/>
      <c r="H27" s="9"/>
      <c r="I27" s="16"/>
    </row>
    <row r="28" spans="1:9" ht="12.75">
      <c r="A28" s="59"/>
      <c r="B28" s="60"/>
      <c r="C28" s="61"/>
      <c r="D28" s="62">
        <v>0</v>
      </c>
      <c r="F28" s="32"/>
      <c r="G28" s="9"/>
      <c r="H28" s="9"/>
      <c r="I28" s="16"/>
    </row>
    <row r="29" spans="1:9" ht="12.75">
      <c r="A29" s="59"/>
      <c r="B29" s="60"/>
      <c r="C29" s="61"/>
      <c r="D29" s="62">
        <v>0</v>
      </c>
      <c r="F29" s="8"/>
      <c r="G29" s="9"/>
      <c r="H29" s="9"/>
      <c r="I29" s="16"/>
    </row>
    <row r="30" spans="1:9" ht="12.75">
      <c r="A30" s="59"/>
      <c r="B30" s="60"/>
      <c r="C30" s="61"/>
      <c r="D30" s="62">
        <v>0</v>
      </c>
      <c r="F30" s="8"/>
      <c r="G30" s="9"/>
      <c r="H30" s="9"/>
      <c r="I30" s="16"/>
    </row>
    <row r="31" spans="1:9" ht="12.75">
      <c r="A31" s="59"/>
      <c r="B31" s="60"/>
      <c r="C31" s="61"/>
      <c r="D31" s="62">
        <v>0</v>
      </c>
      <c r="F31" s="8"/>
      <c r="G31" s="9"/>
      <c r="H31" s="9"/>
      <c r="I31" s="16"/>
    </row>
    <row r="32" spans="1:9" ht="13.5" thickBot="1">
      <c r="A32" s="64" t="s">
        <v>12</v>
      </c>
      <c r="B32" s="65"/>
      <c r="C32" s="66"/>
      <c r="D32" s="67">
        <f>SUM(D28:D31)</f>
        <v>0</v>
      </c>
      <c r="F32" s="13" t="s">
        <v>9</v>
      </c>
      <c r="G32" s="14"/>
      <c r="H32" s="14"/>
      <c r="I32" s="15">
        <f>SUM(I19:I31)</f>
        <v>0</v>
      </c>
    </row>
    <row r="33" ht="13.5" thickTop="1"/>
    <row r="34" ht="13.5" thickBot="1"/>
    <row r="35" spans="1:9" ht="13.5" thickTop="1">
      <c r="A35" s="4" t="s">
        <v>17</v>
      </c>
      <c r="B35" s="19"/>
      <c r="C35" s="19"/>
      <c r="D35" s="22"/>
      <c r="F35" s="92"/>
      <c r="G35" s="19"/>
      <c r="H35" s="41"/>
      <c r="I35" s="20">
        <v>0</v>
      </c>
    </row>
    <row r="36" spans="1:9" ht="12.75">
      <c r="A36" s="24" t="s">
        <v>20</v>
      </c>
      <c r="B36" s="25" t="s">
        <v>19</v>
      </c>
      <c r="C36" s="25" t="s">
        <v>1</v>
      </c>
      <c r="D36" s="28" t="s">
        <v>2</v>
      </c>
      <c r="F36" s="8"/>
      <c r="G36" s="9"/>
      <c r="H36" s="33"/>
      <c r="I36" s="17">
        <v>0</v>
      </c>
    </row>
    <row r="37" spans="1:9" ht="12.75">
      <c r="A37" s="8"/>
      <c r="B37" s="9"/>
      <c r="C37" s="9"/>
      <c r="D37" s="17">
        <v>0</v>
      </c>
      <c r="F37" s="8" t="s">
        <v>4</v>
      </c>
      <c r="G37" s="9"/>
      <c r="H37" s="9"/>
      <c r="I37" s="12">
        <f>SUM(I15)</f>
        <v>0</v>
      </c>
    </row>
    <row r="38" spans="1:9" ht="12.75">
      <c r="A38" s="8"/>
      <c r="B38" s="9"/>
      <c r="C38" s="9"/>
      <c r="D38" s="17">
        <v>0</v>
      </c>
      <c r="F38" s="8" t="s">
        <v>8</v>
      </c>
      <c r="G38" s="9"/>
      <c r="H38" s="9"/>
      <c r="I38" s="12">
        <f>SUM(I32)</f>
        <v>0</v>
      </c>
    </row>
    <row r="39" spans="1:9" ht="12.75">
      <c r="A39" s="8"/>
      <c r="B39" s="9"/>
      <c r="C39" s="9"/>
      <c r="D39" s="17">
        <v>0</v>
      </c>
      <c r="F39" s="8"/>
      <c r="G39" s="9"/>
      <c r="H39" s="9"/>
      <c r="I39" s="17">
        <v>0</v>
      </c>
    </row>
    <row r="40" spans="1:9" ht="12.75">
      <c r="A40" s="8" t="s">
        <v>42</v>
      </c>
      <c r="B40" s="9" t="s">
        <v>51</v>
      </c>
      <c r="C40" s="9"/>
      <c r="D40" s="12">
        <f>SUM(I41)</f>
        <v>0</v>
      </c>
      <c r="F40" s="8"/>
      <c r="G40" s="9"/>
      <c r="H40" s="9"/>
      <c r="I40" s="21"/>
    </row>
    <row r="41" spans="1:9" ht="13.5" thickBot="1">
      <c r="A41" s="32"/>
      <c r="B41" s="33"/>
      <c r="C41" s="9"/>
      <c r="D41" s="17">
        <v>0</v>
      </c>
      <c r="F41" s="13" t="s">
        <v>7</v>
      </c>
      <c r="G41" s="14"/>
      <c r="H41" s="14"/>
      <c r="I41" s="15">
        <f>SUM(I35:I40)</f>
        <v>0</v>
      </c>
    </row>
    <row r="42" spans="1:4" ht="13.5" thickTop="1">
      <c r="A42" s="105"/>
      <c r="B42" s="106"/>
      <c r="C42" s="103"/>
      <c r="D42" s="107">
        <v>0</v>
      </c>
    </row>
    <row r="43" spans="1:7" ht="12.75">
      <c r="A43" s="32"/>
      <c r="B43" s="33"/>
      <c r="C43" s="9"/>
      <c r="D43" s="17">
        <v>0</v>
      </c>
      <c r="G43" s="1"/>
    </row>
    <row r="44" spans="1:4" ht="12.75">
      <c r="A44" s="32"/>
      <c r="B44" s="33"/>
      <c r="C44" s="9"/>
      <c r="D44" s="17">
        <v>0</v>
      </c>
    </row>
    <row r="45" spans="1:4" ht="12.75">
      <c r="A45" s="8"/>
      <c r="B45" s="9"/>
      <c r="C45" s="9"/>
      <c r="D45" s="17">
        <v>0</v>
      </c>
    </row>
    <row r="46" spans="1:4" ht="13.5" thickBot="1">
      <c r="A46" s="13" t="s">
        <v>18</v>
      </c>
      <c r="B46" s="23"/>
      <c r="C46" s="23"/>
      <c r="D46" s="15">
        <f>SUM(D37:D45)</f>
        <v>0</v>
      </c>
    </row>
    <row r="47" ht="13.5" thickTop="1">
      <c r="J47" s="102"/>
    </row>
    <row r="48" ht="13.5" thickBot="1"/>
    <row r="49" spans="1:9" ht="14.25" thickBot="1" thickTop="1">
      <c r="A49" s="38" t="s">
        <v>21</v>
      </c>
      <c r="B49" s="39"/>
      <c r="C49" s="39"/>
      <c r="D49" s="40"/>
      <c r="G49" s="34"/>
      <c r="I49" s="35"/>
    </row>
    <row r="50" spans="1:9" ht="12.75">
      <c r="A50" s="47" t="s">
        <v>96</v>
      </c>
      <c r="B50" s="48" t="s">
        <v>23</v>
      </c>
      <c r="C50" s="48"/>
      <c r="D50" s="49">
        <f>SUM(D6)</f>
        <v>22141.45</v>
      </c>
      <c r="G50" s="34"/>
      <c r="H50" s="36"/>
      <c r="I50" s="35"/>
    </row>
    <row r="51" spans="1:9" ht="12.75">
      <c r="A51" s="8" t="s">
        <v>31</v>
      </c>
      <c r="B51" s="45"/>
      <c r="C51" s="45"/>
      <c r="D51" s="100">
        <f>D23</f>
        <v>0</v>
      </c>
      <c r="G51" s="34"/>
      <c r="H51" s="36"/>
      <c r="I51" s="35"/>
    </row>
    <row r="52" spans="1:9" ht="12.75">
      <c r="A52" s="30"/>
      <c r="B52" s="9" t="s">
        <v>24</v>
      </c>
      <c r="C52" s="9"/>
      <c r="D52" s="17">
        <v>0</v>
      </c>
      <c r="G52" s="34"/>
      <c r="I52" s="35"/>
    </row>
    <row r="53" spans="1:9" ht="12.75">
      <c r="A53" s="30"/>
      <c r="B53" s="9" t="s">
        <v>27</v>
      </c>
      <c r="C53" s="9"/>
      <c r="D53" s="17">
        <v>0</v>
      </c>
      <c r="G53" s="34"/>
      <c r="I53" s="35"/>
    </row>
    <row r="54" spans="1:9" ht="13.5" thickBot="1">
      <c r="A54" s="50"/>
      <c r="B54" s="51" t="s">
        <v>25</v>
      </c>
      <c r="C54" s="51"/>
      <c r="D54" s="52">
        <f>D50-D52+D53</f>
        <v>22141.45</v>
      </c>
      <c r="G54" s="34"/>
      <c r="I54" s="35"/>
    </row>
    <row r="55" spans="1:9" ht="12.75">
      <c r="A55" s="47" t="s">
        <v>97</v>
      </c>
      <c r="B55" s="48" t="s">
        <v>23</v>
      </c>
      <c r="C55" s="48"/>
      <c r="D55" s="54">
        <f>SUM(D7)</f>
        <v>32214.14</v>
      </c>
      <c r="I55" s="35"/>
    </row>
    <row r="56" spans="1:9" ht="12.75">
      <c r="A56" s="8" t="s">
        <v>30</v>
      </c>
      <c r="C56" s="9"/>
      <c r="D56" s="31">
        <f>SUM(D46)</f>
        <v>0</v>
      </c>
      <c r="G56" s="34"/>
      <c r="I56" s="35"/>
    </row>
    <row r="57" spans="1:7" ht="12.75">
      <c r="A57" s="8" t="s">
        <v>31</v>
      </c>
      <c r="C57" s="9"/>
      <c r="D57" s="31">
        <f>D22</f>
        <v>0</v>
      </c>
      <c r="G57" s="34"/>
    </row>
    <row r="58" spans="1:4" ht="12.75">
      <c r="A58" s="30"/>
      <c r="B58" s="9" t="s">
        <v>26</v>
      </c>
      <c r="C58" s="9"/>
      <c r="D58" s="31">
        <f>D52</f>
        <v>0</v>
      </c>
    </row>
    <row r="59" spans="1:4" ht="12.75">
      <c r="A59" s="30"/>
      <c r="B59" s="9" t="s">
        <v>28</v>
      </c>
      <c r="C59" s="9"/>
      <c r="D59" s="31">
        <f>D53</f>
        <v>0</v>
      </c>
    </row>
    <row r="60" spans="1:4" ht="13.5" thickBot="1">
      <c r="A60" s="50"/>
      <c r="B60" s="51" t="s">
        <v>25</v>
      </c>
      <c r="C60" s="51"/>
      <c r="D60" s="55">
        <f>D55-D56+D57+D58-D59</f>
        <v>32214.14</v>
      </c>
    </row>
    <row r="61" spans="1:4" ht="12.75">
      <c r="A61" s="44" t="s">
        <v>101</v>
      </c>
      <c r="B61" s="53"/>
      <c r="C61" s="45"/>
      <c r="D61" s="46">
        <f>SUM(D8)</f>
        <v>235766.84</v>
      </c>
    </row>
    <row r="62" spans="1:4" ht="13.5" thickBot="1">
      <c r="A62" s="68" t="s">
        <v>102</v>
      </c>
      <c r="B62" s="76"/>
      <c r="C62" s="69"/>
      <c r="D62" s="70">
        <f>SUM(D9)</f>
        <v>11597.22</v>
      </c>
    </row>
    <row r="63" spans="1:4" ht="12.75">
      <c r="A63" s="47" t="s">
        <v>33</v>
      </c>
      <c r="B63" s="77"/>
      <c r="C63" s="78"/>
      <c r="D63" s="79">
        <f>D54+D60+D61+D62</f>
        <v>301719.64999999997</v>
      </c>
    </row>
    <row r="64" spans="1:4" ht="12.75">
      <c r="A64" s="43" t="s">
        <v>29</v>
      </c>
      <c r="B64" s="71"/>
      <c r="C64" s="25"/>
      <c r="D64" s="72">
        <f>SUM(D32)</f>
        <v>0</v>
      </c>
    </row>
    <row r="65" spans="1:4" ht="13.5" thickBot="1">
      <c r="A65" s="73" t="s">
        <v>32</v>
      </c>
      <c r="B65" s="74"/>
      <c r="C65" s="23"/>
      <c r="D65" s="75">
        <f>D63-D64</f>
        <v>301719.64999999997</v>
      </c>
    </row>
    <row r="66" ht="13.5" thickTop="1"/>
  </sheetData>
  <sheetProtection/>
  <mergeCells count="9">
    <mergeCell ref="A12:C12"/>
    <mergeCell ref="A15:D15"/>
    <mergeCell ref="A24:C24"/>
    <mergeCell ref="A5:C5"/>
    <mergeCell ref="A6:C6"/>
    <mergeCell ref="A7:C7"/>
    <mergeCell ref="A8:C8"/>
    <mergeCell ref="A9:C9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8.28125" style="0" customWidth="1"/>
    <col min="2" max="2" width="28.140625" style="0" customWidth="1"/>
    <col min="4" max="4" width="12.421875" style="0" customWidth="1"/>
  </cols>
  <sheetData>
    <row r="4" ht="12.75">
      <c r="E4" t="s">
        <v>72</v>
      </c>
    </row>
    <row r="5" ht="12.75">
      <c r="E5" t="s">
        <v>71</v>
      </c>
    </row>
    <row r="6" spans="1:5" ht="12.75">
      <c r="A6" s="8" t="s">
        <v>42</v>
      </c>
      <c r="B6" s="9" t="s">
        <v>56</v>
      </c>
      <c r="C6" s="9">
        <v>102214</v>
      </c>
      <c r="D6" s="17">
        <v>375.34</v>
      </c>
      <c r="E6" t="s">
        <v>73</v>
      </c>
    </row>
    <row r="7" spans="1:5" ht="12.75">
      <c r="A7" s="8" t="s">
        <v>44</v>
      </c>
      <c r="B7" s="9" t="s">
        <v>48</v>
      </c>
      <c r="C7" s="9">
        <v>102215</v>
      </c>
      <c r="D7" s="17">
        <v>84.2</v>
      </c>
      <c r="E7" t="s">
        <v>73</v>
      </c>
    </row>
    <row r="8" spans="1:5" ht="12.75">
      <c r="A8" s="8" t="s">
        <v>45</v>
      </c>
      <c r="B8" s="9" t="s">
        <v>57</v>
      </c>
      <c r="C8" s="9">
        <v>102216</v>
      </c>
      <c r="D8" s="17">
        <v>22.2</v>
      </c>
      <c r="E8" t="s">
        <v>74</v>
      </c>
    </row>
    <row r="9" spans="1:4" ht="12.75">
      <c r="A9" s="8" t="s">
        <v>42</v>
      </c>
      <c r="B9" s="9" t="s">
        <v>53</v>
      </c>
      <c r="C9" s="9">
        <v>102217</v>
      </c>
      <c r="D9" s="12">
        <f>SUM(I13)</f>
        <v>0</v>
      </c>
    </row>
    <row r="10" spans="1:4" ht="12.75">
      <c r="A10" s="32" t="s">
        <v>70</v>
      </c>
      <c r="B10" s="33"/>
      <c r="C10" s="9">
        <v>102218</v>
      </c>
      <c r="D10" s="17">
        <v>0</v>
      </c>
    </row>
    <row r="11" spans="1:5" ht="12.75">
      <c r="A11" s="32" t="s">
        <v>64</v>
      </c>
      <c r="B11" s="33" t="s">
        <v>65</v>
      </c>
      <c r="C11" s="9">
        <v>102219</v>
      </c>
      <c r="D11" s="17">
        <v>49</v>
      </c>
      <c r="E11" t="s">
        <v>75</v>
      </c>
    </row>
    <row r="12" spans="1:5" ht="12.75">
      <c r="A12" s="8" t="s">
        <v>66</v>
      </c>
      <c r="B12" s="9" t="s">
        <v>67</v>
      </c>
      <c r="C12" s="9">
        <v>102220</v>
      </c>
      <c r="D12" s="17">
        <v>18.6</v>
      </c>
      <c r="E12" t="s">
        <v>76</v>
      </c>
    </row>
    <row r="13" spans="1:5" ht="12.75">
      <c r="A13" s="8" t="s">
        <v>68</v>
      </c>
      <c r="B13" s="9" t="s">
        <v>69</v>
      </c>
      <c r="C13" s="9">
        <v>102221</v>
      </c>
      <c r="D13" s="17">
        <v>667.6</v>
      </c>
      <c r="E13" t="s">
        <v>77</v>
      </c>
    </row>
    <row r="14" spans="1:4" ht="12.75">
      <c r="A14" s="8" t="s">
        <v>70</v>
      </c>
      <c r="B14" s="9"/>
      <c r="C14" s="9">
        <v>102222</v>
      </c>
      <c r="D14" s="17">
        <v>0</v>
      </c>
    </row>
    <row r="15" spans="1:5" ht="12.75">
      <c r="A15" s="8" t="s">
        <v>62</v>
      </c>
      <c r="B15" s="9" t="s">
        <v>63</v>
      </c>
      <c r="C15" s="9">
        <v>101223</v>
      </c>
      <c r="D15" s="17">
        <v>720</v>
      </c>
      <c r="E1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5">
      <selection activeCell="D36" sqref="D3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 t="s">
        <v>164</v>
      </c>
      <c r="C2" s="1"/>
      <c r="E2" s="35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50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'Apr 20'!D62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'Apr 20'!D69</f>
        <v>34605.32</v>
      </c>
      <c r="F7" s="87" t="s">
        <v>184</v>
      </c>
      <c r="G7" s="33" t="s">
        <v>136</v>
      </c>
      <c r="H7" s="11">
        <v>21.8</v>
      </c>
      <c r="I7" s="12">
        <f aca="true" t="shared" si="0" ref="I7:I12">SUM(H7*0.45)</f>
        <v>9.81</v>
      </c>
    </row>
    <row r="8" spans="1:9" ht="12.75">
      <c r="A8" s="128" t="s">
        <v>103</v>
      </c>
      <c r="B8" s="129"/>
      <c r="C8" s="130"/>
      <c r="D8" s="12">
        <f>'Apr 20'!D70</f>
        <v>235766.84</v>
      </c>
      <c r="F8" s="42"/>
      <c r="G8" s="33"/>
      <c r="H8" s="11"/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'Apr 20'!D71</f>
        <v>11597.22</v>
      </c>
      <c r="F9" s="32"/>
      <c r="G9" s="33"/>
      <c r="H9" s="11"/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304110.82999999996</v>
      </c>
      <c r="F10" s="32"/>
      <c r="G10" s="33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'Apr 20'!D73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56746.76999999996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>SUM(H13*0.45)</f>
        <v>0</v>
      </c>
    </row>
    <row r="14" spans="6:9" ht="13.5" thickBot="1">
      <c r="F14" s="8"/>
      <c r="G14" s="9"/>
      <c r="H14" s="11"/>
      <c r="I14" s="12">
        <f>SUM(H14*0.45)</f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9.81</v>
      </c>
    </row>
    <row r="16" spans="1:4" ht="13.5" thickTop="1">
      <c r="A16" s="96" t="s">
        <v>15</v>
      </c>
      <c r="B16" s="25" t="s">
        <v>41</v>
      </c>
      <c r="C16" s="25" t="s">
        <v>38</v>
      </c>
      <c r="D16" s="27" t="s">
        <v>2</v>
      </c>
    </row>
    <row r="17" spans="2:4" ht="13.5" thickBot="1">
      <c r="B17" s="33"/>
      <c r="C17" s="9" t="s">
        <v>60</v>
      </c>
      <c r="D17" s="17">
        <v>0</v>
      </c>
    </row>
    <row r="18" spans="1:9" ht="13.5" thickTop="1">
      <c r="A18" s="32"/>
      <c r="B18" s="33"/>
      <c r="C18" s="9" t="s">
        <v>60</v>
      </c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8"/>
      <c r="B19" s="9"/>
      <c r="C19" s="9"/>
      <c r="D19" s="17"/>
      <c r="F19" s="8"/>
      <c r="G19" s="9"/>
      <c r="H19" s="9"/>
      <c r="I19" s="17">
        <v>0</v>
      </c>
    </row>
    <row r="20" spans="1:9" ht="12.75">
      <c r="A20" s="8"/>
      <c r="B20" s="9"/>
      <c r="C20" s="9"/>
      <c r="D20" s="17"/>
      <c r="F20" s="8"/>
      <c r="G20" s="33"/>
      <c r="H20" s="9"/>
      <c r="I20" s="17">
        <v>0</v>
      </c>
    </row>
    <row r="21" spans="1:9" ht="13.5" thickBot="1">
      <c r="A21" s="131" t="s">
        <v>0</v>
      </c>
      <c r="B21" s="137"/>
      <c r="C21" s="138"/>
      <c r="D21" s="15">
        <f>SUM(D17:D20)</f>
        <v>0</v>
      </c>
      <c r="F21" s="8"/>
      <c r="G21" s="33"/>
      <c r="H21" s="9"/>
      <c r="I21" s="17">
        <v>0</v>
      </c>
    </row>
    <row r="22" spans="6:9" ht="13.5" thickTop="1">
      <c r="F22" s="8"/>
      <c r="G22" s="33"/>
      <c r="H22" s="9"/>
      <c r="I22" s="17">
        <v>0</v>
      </c>
    </row>
    <row r="23" spans="2:9" ht="13.5" thickBot="1">
      <c r="B23" s="1"/>
      <c r="C23" s="1"/>
      <c r="F23" s="32"/>
      <c r="G23" s="33"/>
      <c r="H23" s="9"/>
      <c r="I23" s="17">
        <v>0</v>
      </c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>
        <v>0</v>
      </c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/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6"/>
    </row>
    <row r="27" spans="1:9" ht="12.75">
      <c r="A27" s="59"/>
      <c r="B27" s="60"/>
      <c r="C27" s="61"/>
      <c r="D27" s="62">
        <v>0</v>
      </c>
      <c r="F27" s="32"/>
      <c r="G27" s="33"/>
      <c r="H27" s="9"/>
      <c r="I27" s="16"/>
    </row>
    <row r="28" spans="1:9" ht="12.75">
      <c r="A28" s="59"/>
      <c r="B28" s="60"/>
      <c r="C28" s="61"/>
      <c r="D28" s="62">
        <v>0</v>
      </c>
      <c r="F28" s="32"/>
      <c r="G28" s="9"/>
      <c r="H28" s="9"/>
      <c r="I28" s="16">
        <v>0</v>
      </c>
    </row>
    <row r="29" spans="1:9" ht="13.5" thickBot="1">
      <c r="A29" s="64" t="s">
        <v>12</v>
      </c>
      <c r="B29" s="65"/>
      <c r="C29" s="66"/>
      <c r="D29" s="67">
        <f>SUM(D25:D28)</f>
        <v>247364.06</v>
      </c>
      <c r="F29" s="8"/>
      <c r="G29" s="9"/>
      <c r="H29" s="9"/>
      <c r="I29" s="16"/>
    </row>
    <row r="30" spans="6:9" ht="13.5" thickTop="1">
      <c r="F30" s="8"/>
      <c r="G30" s="9"/>
      <c r="H30" s="9"/>
      <c r="I30" s="16"/>
    </row>
    <row r="31" spans="6:9" ht="13.5" thickBot="1">
      <c r="F31" s="8"/>
      <c r="G31" s="9"/>
      <c r="H31" s="9"/>
      <c r="I31" s="16"/>
    </row>
    <row r="32" spans="1:9" ht="14.25" thickBot="1" thickTop="1">
      <c r="A32" s="4" t="s">
        <v>17</v>
      </c>
      <c r="B32" s="19"/>
      <c r="C32" s="5" t="s">
        <v>171</v>
      </c>
      <c r="D32" s="22"/>
      <c r="E32" t="s">
        <v>79</v>
      </c>
      <c r="F32" s="13" t="s">
        <v>9</v>
      </c>
      <c r="G32" s="14"/>
      <c r="H32" s="14"/>
      <c r="I32" s="15">
        <f>SUM(I19:I31)</f>
        <v>0</v>
      </c>
    </row>
    <row r="33" spans="1:5" ht="13.5" thickTop="1">
      <c r="A33" s="24" t="s">
        <v>20</v>
      </c>
      <c r="B33" s="25" t="s">
        <v>19</v>
      </c>
      <c r="C33" s="25" t="s">
        <v>172</v>
      </c>
      <c r="D33" s="28" t="s">
        <v>2</v>
      </c>
      <c r="E33" s="1" t="s">
        <v>80</v>
      </c>
    </row>
    <row r="34" spans="1:5" ht="13.5" thickBot="1">
      <c r="A34" s="32"/>
      <c r="B34" s="33" t="s">
        <v>43</v>
      </c>
      <c r="C34" s="33"/>
      <c r="D34" s="17"/>
      <c r="E34" s="115"/>
    </row>
    <row r="35" spans="1:9" ht="13.5" thickTop="1">
      <c r="A35" s="32"/>
      <c r="B35" s="33" t="s">
        <v>43</v>
      </c>
      <c r="C35" s="33"/>
      <c r="D35" s="17"/>
      <c r="E35" s="115"/>
      <c r="F35" s="18"/>
      <c r="G35" s="19"/>
      <c r="H35" s="41"/>
      <c r="I35" s="20"/>
    </row>
    <row r="36" spans="1:9" ht="12.75">
      <c r="A36" s="32"/>
      <c r="B36" s="33" t="s">
        <v>43</v>
      </c>
      <c r="C36" s="9"/>
      <c r="D36" s="17"/>
      <c r="F36" s="8"/>
      <c r="G36" s="9"/>
      <c r="H36" s="33"/>
      <c r="I36" s="17"/>
    </row>
    <row r="37" spans="1:9" ht="12.75">
      <c r="A37" s="8" t="s">
        <v>42</v>
      </c>
      <c r="B37" s="9" t="s">
        <v>49</v>
      </c>
      <c r="C37" s="33" t="s">
        <v>87</v>
      </c>
      <c r="D37" s="12">
        <f>SUM(I41)</f>
        <v>9.81</v>
      </c>
      <c r="E37" s="115"/>
      <c r="F37" s="8" t="s">
        <v>4</v>
      </c>
      <c r="G37" s="9"/>
      <c r="H37" s="9"/>
      <c r="I37" s="12">
        <f>SUM(I15)</f>
        <v>9.81</v>
      </c>
    </row>
    <row r="38" spans="1:9" ht="12.75">
      <c r="A38" s="32" t="s">
        <v>168</v>
      </c>
      <c r="B38" s="33" t="s">
        <v>136</v>
      </c>
      <c r="C38" s="33" t="s">
        <v>173</v>
      </c>
      <c r="D38" s="17">
        <v>390</v>
      </c>
      <c r="E38" s="115"/>
      <c r="F38" s="8" t="s">
        <v>8</v>
      </c>
      <c r="G38" s="9"/>
      <c r="H38" s="9"/>
      <c r="I38" s="12">
        <f>SUM(I32)</f>
        <v>0</v>
      </c>
    </row>
    <row r="39" spans="1:9" ht="12.75">
      <c r="A39" s="32" t="s">
        <v>168</v>
      </c>
      <c r="B39" s="33" t="s">
        <v>176</v>
      </c>
      <c r="C39" s="33" t="s">
        <v>177</v>
      </c>
      <c r="D39" s="17">
        <v>120</v>
      </c>
      <c r="E39" s="115"/>
      <c r="F39" s="8"/>
      <c r="G39" s="9"/>
      <c r="H39" s="9"/>
      <c r="I39" s="17"/>
    </row>
    <row r="40" spans="1:9" ht="12.75">
      <c r="A40" s="32" t="s">
        <v>169</v>
      </c>
      <c r="B40" s="33" t="s">
        <v>170</v>
      </c>
      <c r="C40" s="33" t="s">
        <v>178</v>
      </c>
      <c r="D40" s="17">
        <v>175</v>
      </c>
      <c r="E40" s="115"/>
      <c r="F40" s="8"/>
      <c r="G40" s="9"/>
      <c r="H40" s="9"/>
      <c r="I40" s="21"/>
    </row>
    <row r="41" spans="1:9" ht="13.5" thickBot="1">
      <c r="A41" s="32" t="s">
        <v>149</v>
      </c>
      <c r="B41" s="33" t="s">
        <v>148</v>
      </c>
      <c r="C41" s="33">
        <v>1675</v>
      </c>
      <c r="D41" s="17">
        <v>351.6</v>
      </c>
      <c r="E41" s="115"/>
      <c r="F41" s="13" t="s">
        <v>7</v>
      </c>
      <c r="G41" s="14"/>
      <c r="H41" s="14"/>
      <c r="I41" s="15">
        <f>SUM(I35:I40)</f>
        <v>9.81</v>
      </c>
    </row>
    <row r="42" spans="1:9" ht="13.5" thickTop="1">
      <c r="A42" s="32" t="s">
        <v>174</v>
      </c>
      <c r="B42" s="33" t="s">
        <v>175</v>
      </c>
      <c r="C42" s="33">
        <v>68282812</v>
      </c>
      <c r="D42" s="17">
        <v>434.12</v>
      </c>
      <c r="E42" s="115"/>
      <c r="F42" s="1"/>
      <c r="I42" s="89"/>
    </row>
    <row r="43" spans="1:9" ht="12.75">
      <c r="A43" s="32" t="s">
        <v>179</v>
      </c>
      <c r="B43" s="33" t="s">
        <v>51</v>
      </c>
      <c r="C43" s="124">
        <v>43922</v>
      </c>
      <c r="D43" s="17">
        <v>38.8</v>
      </c>
      <c r="F43" s="1"/>
      <c r="G43" s="34" t="s">
        <v>192</v>
      </c>
      <c r="I43" s="89"/>
    </row>
    <row r="44" spans="1:9" ht="12.75">
      <c r="A44" s="32" t="s">
        <v>152</v>
      </c>
      <c r="B44" s="33" t="s">
        <v>153</v>
      </c>
      <c r="C44" s="9"/>
      <c r="D44" s="17">
        <v>370</v>
      </c>
      <c r="F44" s="1"/>
      <c r="G44" s="34" t="s">
        <v>193</v>
      </c>
      <c r="H44">
        <v>13</v>
      </c>
      <c r="I44" s="89"/>
    </row>
    <row r="45" spans="1:9" ht="12.75">
      <c r="A45" s="32" t="s">
        <v>106</v>
      </c>
      <c r="B45" s="33" t="s">
        <v>51</v>
      </c>
      <c r="C45" s="9"/>
      <c r="D45" s="17">
        <v>18.85</v>
      </c>
      <c r="F45" s="1"/>
      <c r="G45" s="34" t="s">
        <v>194</v>
      </c>
      <c r="H45">
        <v>5.85</v>
      </c>
      <c r="I45" s="89"/>
    </row>
    <row r="46" spans="1:9" ht="12.75">
      <c r="A46" s="32" t="s">
        <v>195</v>
      </c>
      <c r="B46" s="33" t="s">
        <v>196</v>
      </c>
      <c r="C46" s="9">
        <v>48318</v>
      </c>
      <c r="D46" s="17">
        <v>255</v>
      </c>
      <c r="F46" s="1"/>
      <c r="G46" s="34"/>
      <c r="H46">
        <f>SUM(H44:H45)</f>
        <v>18.85</v>
      </c>
      <c r="I46" s="89"/>
    </row>
    <row r="47" spans="1:7" ht="12.75">
      <c r="A47" s="32" t="s">
        <v>191</v>
      </c>
      <c r="B47" s="33" t="s">
        <v>190</v>
      </c>
      <c r="C47" s="9">
        <v>9486</v>
      </c>
      <c r="D47" s="17">
        <v>228</v>
      </c>
      <c r="G47" s="34"/>
    </row>
    <row r="48" spans="1:7" ht="13.5" thickBot="1">
      <c r="A48" s="13" t="s">
        <v>18</v>
      </c>
      <c r="B48" s="23"/>
      <c r="C48" s="23"/>
      <c r="D48" s="15">
        <f>SUM(D34:D47)</f>
        <v>2391.1799999999994</v>
      </c>
      <c r="G48" s="34"/>
    </row>
    <row r="49" ht="13.5" thickTop="1">
      <c r="G49" s="34"/>
    </row>
    <row r="50" ht="13.5" thickBot="1">
      <c r="G50" s="34"/>
    </row>
    <row r="51" spans="1:4" ht="14.25" thickBot="1" thickTop="1">
      <c r="A51" s="38" t="s">
        <v>21</v>
      </c>
      <c r="B51" s="39"/>
      <c r="C51" s="39"/>
      <c r="D51" s="40"/>
    </row>
    <row r="52" spans="1:4" ht="12.75">
      <c r="A52" s="47" t="s">
        <v>96</v>
      </c>
      <c r="B52" s="48" t="s">
        <v>23</v>
      </c>
      <c r="C52" s="48"/>
      <c r="D52" s="49">
        <f>SUM(D6)</f>
        <v>22141.45</v>
      </c>
    </row>
    <row r="53" spans="1:4" ht="12.75">
      <c r="A53" s="101" t="s">
        <v>31</v>
      </c>
      <c r="B53" s="45"/>
      <c r="C53" s="45"/>
      <c r="D53" s="100">
        <f>D21</f>
        <v>0</v>
      </c>
    </row>
    <row r="54" spans="1:4" ht="12.75">
      <c r="A54" s="30"/>
      <c r="B54" s="9" t="s">
        <v>24</v>
      </c>
      <c r="C54" s="9"/>
      <c r="D54" s="17">
        <v>0</v>
      </c>
    </row>
    <row r="55" spans="1:9" ht="12.75">
      <c r="A55" s="30"/>
      <c r="B55" s="9" t="s">
        <v>27</v>
      </c>
      <c r="C55" s="9"/>
      <c r="D55" s="17">
        <v>0</v>
      </c>
      <c r="G55" s="34"/>
      <c r="I55" s="35"/>
    </row>
    <row r="56" spans="1:9" ht="13.5" thickBot="1">
      <c r="A56" s="50"/>
      <c r="B56" s="51" t="s">
        <v>25</v>
      </c>
      <c r="C56" s="51"/>
      <c r="D56" s="52">
        <f>D52-D54+D55+D53</f>
        <v>22141.45</v>
      </c>
      <c r="G56" s="34"/>
      <c r="H56" s="36"/>
      <c r="I56" s="35"/>
    </row>
    <row r="57" spans="1:9" ht="12.75">
      <c r="A57" s="47" t="s">
        <v>97</v>
      </c>
      <c r="B57" s="48" t="s">
        <v>23</v>
      </c>
      <c r="C57" s="48"/>
      <c r="D57" s="54">
        <f>SUM(D7)</f>
        <v>34605.32</v>
      </c>
      <c r="G57" s="34"/>
      <c r="H57" s="36"/>
      <c r="I57" s="35"/>
    </row>
    <row r="58" spans="1:9" ht="12.75">
      <c r="A58" s="8" t="s">
        <v>30</v>
      </c>
      <c r="C58" s="9"/>
      <c r="D58" s="31">
        <f>SUM(D48)</f>
        <v>2391.1799999999994</v>
      </c>
      <c r="G58" s="34"/>
      <c r="I58" s="35"/>
    </row>
    <row r="59" spans="1:9" ht="12.75">
      <c r="A59" s="8" t="s">
        <v>31</v>
      </c>
      <c r="C59" s="9"/>
      <c r="D59" s="31">
        <v>0</v>
      </c>
      <c r="G59" s="34"/>
      <c r="I59" s="35"/>
    </row>
    <row r="60" spans="1:9" ht="12.75">
      <c r="A60" s="30"/>
      <c r="B60" s="9" t="s">
        <v>26</v>
      </c>
      <c r="C60" s="9"/>
      <c r="D60" s="31">
        <f>D54</f>
        <v>0</v>
      </c>
      <c r="G60" s="34"/>
      <c r="I60" s="35"/>
    </row>
    <row r="61" spans="1:9" ht="12.75">
      <c r="A61" s="30"/>
      <c r="B61" s="9" t="s">
        <v>28</v>
      </c>
      <c r="C61" s="9"/>
      <c r="D61" s="31">
        <f>D55</f>
        <v>0</v>
      </c>
      <c r="I61" s="35"/>
    </row>
    <row r="62" spans="1:9" ht="13.5" thickBot="1">
      <c r="A62" s="50"/>
      <c r="B62" s="51" t="s">
        <v>25</v>
      </c>
      <c r="C62" s="51"/>
      <c r="D62" s="55">
        <f>D57-D58+D59+D60-D61</f>
        <v>32214.14</v>
      </c>
      <c r="I62" s="35"/>
    </row>
    <row r="63" spans="1:4" ht="12.75">
      <c r="A63" s="44" t="s">
        <v>101</v>
      </c>
      <c r="B63" s="53"/>
      <c r="C63" s="45"/>
      <c r="D63" s="46">
        <f>SUM(D8)</f>
        <v>235766.84</v>
      </c>
    </row>
    <row r="64" spans="1:4" ht="13.5" thickBot="1">
      <c r="A64" s="68" t="s">
        <v>102</v>
      </c>
      <c r="B64" s="76"/>
      <c r="C64" s="69"/>
      <c r="D64" s="70">
        <f>SUM(D9)</f>
        <v>11597.22</v>
      </c>
    </row>
    <row r="65" spans="1:4" ht="12.75">
      <c r="A65" s="47" t="s">
        <v>33</v>
      </c>
      <c r="B65" s="77"/>
      <c r="C65" s="78"/>
      <c r="D65" s="79">
        <f>D56+D62+D63+D64</f>
        <v>301719.64999999997</v>
      </c>
    </row>
    <row r="66" spans="1:4" ht="12.75">
      <c r="A66" s="43" t="s">
        <v>29</v>
      </c>
      <c r="B66" s="71"/>
      <c r="C66" s="25"/>
      <c r="D66" s="72">
        <f>SUM(D29)</f>
        <v>247364.06</v>
      </c>
    </row>
    <row r="67" spans="1:4" ht="13.5" thickBot="1">
      <c r="A67" s="73" t="s">
        <v>32</v>
      </c>
      <c r="B67" s="74"/>
      <c r="C67" s="23"/>
      <c r="D67" s="75">
        <f>D65-D66</f>
        <v>54355.58999999997</v>
      </c>
    </row>
    <row r="68" ht="13.5" thickTop="1"/>
  </sheetData>
  <sheetProtection/>
  <mergeCells count="9">
    <mergeCell ref="A5:C5"/>
    <mergeCell ref="A6:C6"/>
    <mergeCell ref="A7:C7"/>
    <mergeCell ref="A8:C8"/>
    <mergeCell ref="A21:C21"/>
    <mergeCell ref="A9:C9"/>
    <mergeCell ref="A11:C11"/>
    <mergeCell ref="A12:C12"/>
    <mergeCell ref="A15:D15"/>
  </mergeCells>
  <printOptions/>
  <pageMargins left="0.75" right="0.75" top="1" bottom="1" header="0.5" footer="0.5"/>
  <pageSetup fitToHeight="1" fitToWidth="1" horizontalDpi="300" verticalDpi="300" orientation="portrait" paperSize="9" scale="65" r:id="rId1"/>
  <headerFooter alignWithMargins="0">
    <oddHeader>&amp;C&amp;"Arial,Bold"&amp;14Appendix 1 - Braughing Parish Council Finance and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7">
      <selection activeCell="A25" sqref="A25:D2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52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'May 20'!D56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'May 20'!D62</f>
        <v>32214.14</v>
      </c>
      <c r="F7" s="32"/>
      <c r="G7" s="33"/>
      <c r="H7" s="11"/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'May 20'!D63</f>
        <v>235766.84</v>
      </c>
      <c r="F8" s="42"/>
      <c r="G8" s="33"/>
      <c r="H8" s="11"/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'May 20'!D64</f>
        <v>11597.22</v>
      </c>
      <c r="F9" s="32"/>
      <c r="G9" s="33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>
        <v>0</v>
      </c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'May 20'!D66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41</v>
      </c>
      <c r="C16" s="25" t="s">
        <v>38</v>
      </c>
      <c r="D16" s="27" t="s">
        <v>2</v>
      </c>
    </row>
    <row r="17" spans="1:4" ht="13.5" thickBot="1">
      <c r="A17" s="32"/>
      <c r="B17" s="33"/>
      <c r="C17" s="9" t="s">
        <v>60</v>
      </c>
      <c r="D17" s="17">
        <v>0</v>
      </c>
    </row>
    <row r="18" spans="1:9" ht="13.5" thickTop="1">
      <c r="A18" s="32"/>
      <c r="B18" s="33"/>
      <c r="C18" s="9" t="s">
        <v>47</v>
      </c>
      <c r="D18" s="17"/>
      <c r="F18" s="4" t="s">
        <v>8</v>
      </c>
      <c r="G18" s="5"/>
      <c r="H18" s="5"/>
      <c r="I18" s="7" t="s">
        <v>2</v>
      </c>
    </row>
    <row r="19" spans="1:9" ht="12.75">
      <c r="A19" s="8"/>
      <c r="B19" s="9"/>
      <c r="C19" s="9"/>
      <c r="D19" s="17">
        <v>0</v>
      </c>
      <c r="F19" s="8"/>
      <c r="G19" s="33"/>
      <c r="H19" s="9"/>
      <c r="I19" s="17">
        <v>0</v>
      </c>
    </row>
    <row r="20" spans="1:9" ht="12.75">
      <c r="A20" s="8"/>
      <c r="B20" s="9"/>
      <c r="C20" s="9"/>
      <c r="D20" s="17">
        <v>0</v>
      </c>
      <c r="F20" s="8"/>
      <c r="G20" s="33"/>
      <c r="H20" s="33"/>
      <c r="I20" s="17">
        <v>0</v>
      </c>
    </row>
    <row r="21" spans="1:9" ht="13.5" thickBot="1">
      <c r="A21" s="131" t="s">
        <v>0</v>
      </c>
      <c r="B21" s="137"/>
      <c r="C21" s="138"/>
      <c r="D21" s="15">
        <f>SUM(D17:D20)</f>
        <v>0</v>
      </c>
      <c r="F21" s="8"/>
      <c r="G21" s="33"/>
      <c r="H21" s="9"/>
      <c r="I21" s="17">
        <v>0</v>
      </c>
    </row>
    <row r="22" spans="6:9" ht="13.5" thickTop="1">
      <c r="F22" s="8"/>
      <c r="G22" s="33"/>
      <c r="H22" s="9"/>
      <c r="I22" s="17">
        <v>0</v>
      </c>
    </row>
    <row r="23" spans="2:9" ht="13.5" thickBot="1">
      <c r="B23" s="1"/>
      <c r="C23" s="1"/>
      <c r="F23" s="32"/>
      <c r="G23" s="33"/>
      <c r="H23" s="9"/>
      <c r="I23" s="17">
        <v>0</v>
      </c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>
        <v>0</v>
      </c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>
        <v>0</v>
      </c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6">
        <v>0</v>
      </c>
    </row>
    <row r="27" spans="1:9" ht="12.75">
      <c r="A27" s="59"/>
      <c r="B27" s="60"/>
      <c r="C27" s="61"/>
      <c r="D27" s="62">
        <v>0</v>
      </c>
      <c r="F27" s="32"/>
      <c r="G27" s="33"/>
      <c r="H27" s="9"/>
      <c r="I27" s="16"/>
    </row>
    <row r="28" spans="1:9" ht="12.75">
      <c r="A28" s="59"/>
      <c r="B28" s="60"/>
      <c r="C28" s="61"/>
      <c r="D28" s="62"/>
      <c r="F28" s="32"/>
      <c r="G28" s="9"/>
      <c r="H28" s="9"/>
      <c r="I28" s="16"/>
    </row>
    <row r="29" spans="1:9" ht="12.75">
      <c r="A29" s="59"/>
      <c r="B29" s="60"/>
      <c r="C29" s="61"/>
      <c r="D29" s="62"/>
      <c r="F29" s="8"/>
      <c r="G29" s="9"/>
      <c r="H29" s="9"/>
      <c r="I29" s="16"/>
    </row>
    <row r="30" spans="1:9" ht="13.5" thickBot="1">
      <c r="A30" s="64" t="s">
        <v>12</v>
      </c>
      <c r="B30" s="65"/>
      <c r="C30" s="66"/>
      <c r="D30" s="67">
        <f>SUM(D25:D29)</f>
        <v>247364.06</v>
      </c>
      <c r="F30" s="8"/>
      <c r="G30" s="9"/>
      <c r="H30" s="9"/>
      <c r="I30" s="16"/>
    </row>
    <row r="31" spans="6:9" ht="13.5" thickTop="1">
      <c r="F31" s="8"/>
      <c r="G31" s="9"/>
      <c r="H31" s="9"/>
      <c r="I31" s="16"/>
    </row>
    <row r="32" spans="6:9" ht="13.5" thickBot="1">
      <c r="F32" s="13" t="s">
        <v>9</v>
      </c>
      <c r="G32" s="14"/>
      <c r="H32" s="14"/>
      <c r="I32" s="15">
        <f>SUM(I19:I31)</f>
        <v>0</v>
      </c>
    </row>
    <row r="33" spans="1:5" ht="13.5" thickTop="1">
      <c r="A33" s="4" t="s">
        <v>17</v>
      </c>
      <c r="B33" s="19"/>
      <c r="C33" s="19"/>
      <c r="D33" s="22"/>
      <c r="E33" t="s">
        <v>22</v>
      </c>
    </row>
    <row r="34" spans="1:5" ht="13.5" thickBot="1">
      <c r="A34" s="24" t="s">
        <v>20</v>
      </c>
      <c r="B34" s="25" t="s">
        <v>19</v>
      </c>
      <c r="C34" s="25" t="s">
        <v>1</v>
      </c>
      <c r="D34" s="28" t="s">
        <v>2</v>
      </c>
      <c r="E34" s="1" t="s">
        <v>80</v>
      </c>
    </row>
    <row r="35" spans="1:9" ht="13.5" thickTop="1">
      <c r="A35" s="8"/>
      <c r="B35" s="9"/>
      <c r="C35" s="33"/>
      <c r="D35" s="17"/>
      <c r="F35" s="18"/>
      <c r="G35" s="19"/>
      <c r="H35" s="41"/>
      <c r="I35" s="20">
        <v>0</v>
      </c>
    </row>
    <row r="36" spans="1:9" ht="12.75">
      <c r="A36" s="8"/>
      <c r="B36" s="9"/>
      <c r="C36" s="33"/>
      <c r="D36" s="17"/>
      <c r="F36" s="8"/>
      <c r="G36" s="9"/>
      <c r="H36" s="33"/>
      <c r="I36" s="17">
        <v>0</v>
      </c>
    </row>
    <row r="37" spans="1:9" ht="12.75">
      <c r="A37" s="8"/>
      <c r="B37" s="9"/>
      <c r="C37" s="33"/>
      <c r="D37" s="17"/>
      <c r="F37" s="8" t="s">
        <v>4</v>
      </c>
      <c r="G37" s="9"/>
      <c r="H37" s="9"/>
      <c r="I37" s="12">
        <f>SUM(I15)</f>
        <v>0</v>
      </c>
    </row>
    <row r="38" spans="1:9" ht="12.75">
      <c r="A38" s="8" t="s">
        <v>42</v>
      </c>
      <c r="B38" s="9" t="s">
        <v>51</v>
      </c>
      <c r="C38" s="33"/>
      <c r="D38" s="12">
        <f>SUM(I41)</f>
        <v>0</v>
      </c>
      <c r="F38" s="8" t="s">
        <v>8</v>
      </c>
      <c r="G38" s="9"/>
      <c r="H38" s="9"/>
      <c r="I38" s="12">
        <f>SUM(I32)</f>
        <v>0</v>
      </c>
    </row>
    <row r="39" spans="1:9" ht="12.75">
      <c r="A39" s="32"/>
      <c r="B39" s="33"/>
      <c r="C39" s="33"/>
      <c r="D39" s="17"/>
      <c r="F39" s="8"/>
      <c r="G39" s="9"/>
      <c r="H39" s="9"/>
      <c r="I39" s="17"/>
    </row>
    <row r="40" spans="1:9" ht="12.75">
      <c r="A40" s="32"/>
      <c r="B40" s="33"/>
      <c r="C40" s="33"/>
      <c r="D40" s="17"/>
      <c r="F40" s="8"/>
      <c r="G40" s="9"/>
      <c r="H40" s="9"/>
      <c r="I40" s="21"/>
    </row>
    <row r="41" spans="1:9" ht="13.5" thickBot="1">
      <c r="A41" s="32"/>
      <c r="B41" s="33"/>
      <c r="C41" s="33"/>
      <c r="D41" s="17"/>
      <c r="F41" s="13" t="s">
        <v>7</v>
      </c>
      <c r="G41" s="14"/>
      <c r="H41" s="14"/>
      <c r="I41" s="15">
        <f>SUM(I35:I40)</f>
        <v>0</v>
      </c>
    </row>
    <row r="42" spans="1:4" ht="13.5" thickTop="1">
      <c r="A42" s="32"/>
      <c r="B42" s="33"/>
      <c r="C42" s="33"/>
      <c r="D42" s="17"/>
    </row>
    <row r="43" spans="1:4" ht="12.75">
      <c r="A43" s="32"/>
      <c r="B43" s="33"/>
      <c r="C43" s="33"/>
      <c r="D43" s="17"/>
    </row>
    <row r="44" spans="1:4" ht="12.75">
      <c r="A44" s="32"/>
      <c r="B44" s="33"/>
      <c r="C44" s="33"/>
      <c r="D44" s="17"/>
    </row>
    <row r="45" spans="1:4" ht="12.75">
      <c r="A45" s="32"/>
      <c r="B45" s="33"/>
      <c r="C45" s="33"/>
      <c r="D45" s="17"/>
    </row>
    <row r="46" spans="1:4" ht="12.75">
      <c r="A46" s="32"/>
      <c r="B46" s="33"/>
      <c r="C46" s="33"/>
      <c r="D46" s="17"/>
    </row>
    <row r="47" spans="1:4" ht="12.75">
      <c r="A47" s="32"/>
      <c r="B47" s="33"/>
      <c r="C47" s="33"/>
      <c r="D47" s="17"/>
    </row>
    <row r="48" spans="1:4" ht="12.75">
      <c r="A48" s="32"/>
      <c r="B48" s="33"/>
      <c r="C48" s="9"/>
      <c r="D48" s="17"/>
    </row>
    <row r="49" spans="1:4" ht="13.5" thickBot="1">
      <c r="A49" s="13" t="s">
        <v>18</v>
      </c>
      <c r="B49" s="23"/>
      <c r="C49" s="23"/>
      <c r="D49" s="15">
        <f>SUM(D35:D48)</f>
        <v>0</v>
      </c>
    </row>
    <row r="50" ht="13.5" thickTop="1"/>
    <row r="51" ht="13.5" thickBot="1">
      <c r="H51" s="91"/>
    </row>
    <row r="52" spans="1:4" ht="14.25" thickBot="1" thickTop="1">
      <c r="A52" s="38" t="s">
        <v>21</v>
      </c>
      <c r="B52" s="39"/>
      <c r="C52" s="39"/>
      <c r="D52" s="40"/>
    </row>
    <row r="53" spans="1:4" ht="12.75">
      <c r="A53" s="47" t="s">
        <v>96</v>
      </c>
      <c r="B53" s="48" t="s">
        <v>23</v>
      </c>
      <c r="C53" s="48"/>
      <c r="D53" s="49">
        <f>SUM(D6)</f>
        <v>22141.45</v>
      </c>
    </row>
    <row r="54" spans="1:9" ht="12.75">
      <c r="A54" s="30"/>
      <c r="B54" s="9" t="s">
        <v>24</v>
      </c>
      <c r="C54" s="9"/>
      <c r="D54" s="17">
        <v>0</v>
      </c>
      <c r="G54" s="34"/>
      <c r="I54" s="35"/>
    </row>
    <row r="55" spans="1:9" ht="12.75">
      <c r="A55" s="30"/>
      <c r="B55" s="9" t="s">
        <v>27</v>
      </c>
      <c r="C55" s="9"/>
      <c r="D55" s="17">
        <v>0</v>
      </c>
      <c r="G55" s="34"/>
      <c r="H55" s="36"/>
      <c r="I55" s="35"/>
    </row>
    <row r="56" spans="1:9" ht="13.5" thickBot="1">
      <c r="A56" s="50"/>
      <c r="B56" s="51" t="s">
        <v>25</v>
      </c>
      <c r="C56" s="51"/>
      <c r="D56" s="52">
        <f>D53-D54+D55</f>
        <v>22141.45</v>
      </c>
      <c r="G56" s="34"/>
      <c r="H56" s="36"/>
      <c r="I56" s="35"/>
    </row>
    <row r="57" spans="1:9" ht="12.75">
      <c r="A57" s="47" t="s">
        <v>97</v>
      </c>
      <c r="B57" s="48" t="s">
        <v>23</v>
      </c>
      <c r="C57" s="48"/>
      <c r="D57" s="54">
        <f>SUM(D7)</f>
        <v>32214.14</v>
      </c>
      <c r="G57" s="34"/>
      <c r="I57" s="35"/>
    </row>
    <row r="58" spans="1:9" ht="12.75">
      <c r="A58" s="8" t="s">
        <v>30</v>
      </c>
      <c r="C58" s="9"/>
      <c r="D58" s="31">
        <f>SUM(D49)</f>
        <v>0</v>
      </c>
      <c r="G58" s="34"/>
      <c r="I58" s="35"/>
    </row>
    <row r="59" spans="1:9" ht="12.75">
      <c r="A59" s="8" t="s">
        <v>31</v>
      </c>
      <c r="C59" s="9"/>
      <c r="D59" s="31">
        <f>D21</f>
        <v>0</v>
      </c>
      <c r="I59" s="35"/>
    </row>
    <row r="60" spans="1:9" ht="12.75">
      <c r="A60" s="30"/>
      <c r="B60" s="9" t="s">
        <v>26</v>
      </c>
      <c r="C60" s="9"/>
      <c r="D60" s="31">
        <f>D54</f>
        <v>0</v>
      </c>
      <c r="I60" s="35"/>
    </row>
    <row r="61" spans="1:9" ht="12.75">
      <c r="A61" s="30"/>
      <c r="B61" s="9" t="s">
        <v>28</v>
      </c>
      <c r="C61" s="9"/>
      <c r="D61" s="31">
        <f>D55</f>
        <v>0</v>
      </c>
      <c r="I61" s="35"/>
    </row>
    <row r="62" spans="1:4" ht="13.5" thickBot="1">
      <c r="A62" s="50"/>
      <c r="B62" s="51" t="s">
        <v>25</v>
      </c>
      <c r="C62" s="51"/>
      <c r="D62" s="55">
        <f>D57-D58+D59+D60-D61</f>
        <v>32214.14</v>
      </c>
    </row>
    <row r="63" spans="1:4" ht="12.75">
      <c r="A63" s="44" t="s">
        <v>101</v>
      </c>
      <c r="B63" s="53"/>
      <c r="C63" s="45"/>
      <c r="D63" s="46">
        <f>SUM(D8)</f>
        <v>235766.84</v>
      </c>
    </row>
    <row r="64" spans="1:4" ht="13.5" thickBot="1">
      <c r="A64" s="68" t="s">
        <v>102</v>
      </c>
      <c r="B64" s="76"/>
      <c r="C64" s="69"/>
      <c r="D64" s="70">
        <f>SUM(D9)</f>
        <v>11597.22</v>
      </c>
    </row>
    <row r="65" spans="1:4" ht="12.75">
      <c r="A65" s="47" t="s">
        <v>33</v>
      </c>
      <c r="B65" s="77"/>
      <c r="C65" s="78"/>
      <c r="D65" s="79">
        <f>D56+D62+D63+D64</f>
        <v>301719.64999999997</v>
      </c>
    </row>
    <row r="66" spans="1:4" ht="12.75">
      <c r="A66" s="43" t="s">
        <v>29</v>
      </c>
      <c r="B66" s="71"/>
      <c r="C66" s="25"/>
      <c r="D66" s="72">
        <f>SUM(D30)</f>
        <v>247364.06</v>
      </c>
    </row>
    <row r="67" spans="1:4" ht="13.5" thickBot="1">
      <c r="A67" s="73" t="s">
        <v>32</v>
      </c>
      <c r="B67" s="74"/>
      <c r="C67" s="23"/>
      <c r="D67" s="75">
        <f>D65-D66</f>
        <v>54355.58999999997</v>
      </c>
    </row>
    <row r="68" ht="13.5" thickTop="1"/>
  </sheetData>
  <sheetProtection/>
  <mergeCells count="9">
    <mergeCell ref="A5:C5"/>
    <mergeCell ref="A6:C6"/>
    <mergeCell ref="A7:C7"/>
    <mergeCell ref="A8:C8"/>
    <mergeCell ref="A21:C21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6">
      <selection activeCell="A25" sqref="A25:D2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'Jun 20'!D56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'Jun 20'!D62</f>
        <v>32214.14</v>
      </c>
      <c r="F7" s="32"/>
      <c r="G7" s="33"/>
      <c r="H7" s="11"/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'Jun 20'!D63</f>
        <v>235766.84</v>
      </c>
      <c r="F8" s="42"/>
      <c r="G8" s="33"/>
      <c r="H8" s="11"/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'Jun 20'!D64</f>
        <v>11597.22</v>
      </c>
      <c r="F9" s="32"/>
      <c r="G9" s="33"/>
      <c r="H9" s="11"/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'Jun 20'!D66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97" t="s">
        <v>41</v>
      </c>
      <c r="C16" s="98" t="s">
        <v>38</v>
      </c>
      <c r="D16" s="27" t="s">
        <v>2</v>
      </c>
    </row>
    <row r="17" ht="13.5" thickBot="1"/>
    <row r="18" spans="1:9" ht="13.5" thickTop="1">
      <c r="A18" s="32"/>
      <c r="B18" s="33"/>
      <c r="C18" s="9"/>
      <c r="D18" s="17"/>
      <c r="F18" s="4" t="s">
        <v>8</v>
      </c>
      <c r="G18" s="5"/>
      <c r="H18" s="5"/>
      <c r="I18" s="7" t="s">
        <v>2</v>
      </c>
    </row>
    <row r="19" spans="1:9" ht="12.75">
      <c r="A19" s="8"/>
      <c r="B19" s="9"/>
      <c r="C19" s="9"/>
      <c r="D19" s="17"/>
      <c r="F19" s="8"/>
      <c r="G19" s="33"/>
      <c r="H19" s="9"/>
      <c r="I19" s="17"/>
    </row>
    <row r="20" spans="1:9" ht="12.75">
      <c r="A20" s="8"/>
      <c r="B20" s="9"/>
      <c r="C20" s="9"/>
      <c r="D20" s="17"/>
      <c r="F20" s="8"/>
      <c r="G20" s="33"/>
      <c r="H20" s="33"/>
      <c r="I20" s="17"/>
    </row>
    <row r="21" spans="1:9" ht="13.5" thickBot="1">
      <c r="A21" s="131" t="s">
        <v>0</v>
      </c>
      <c r="B21" s="137"/>
      <c r="C21" s="138"/>
      <c r="D21" s="15">
        <f>SUM(D18:D20)</f>
        <v>0</v>
      </c>
      <c r="F21" s="8"/>
      <c r="G21" s="33"/>
      <c r="H21" s="9"/>
      <c r="I21" s="17"/>
    </row>
    <row r="22" spans="6:9" ht="13.5" thickTop="1">
      <c r="F22" s="8"/>
      <c r="G22" s="33"/>
      <c r="H22" s="9"/>
      <c r="I22" s="17"/>
    </row>
    <row r="23" spans="2:9" ht="13.5" thickBot="1">
      <c r="B23" s="1"/>
      <c r="C23" s="1"/>
      <c r="F23" s="32"/>
      <c r="G23" s="33"/>
      <c r="H23" s="9"/>
      <c r="I23" s="17"/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/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/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6"/>
    </row>
    <row r="27" spans="1:9" ht="12.75">
      <c r="A27" s="63"/>
      <c r="B27" s="60"/>
      <c r="C27" s="61"/>
      <c r="D27" s="62"/>
      <c r="F27" s="32"/>
      <c r="G27" s="33"/>
      <c r="H27" s="9"/>
      <c r="I27" s="16"/>
    </row>
    <row r="28" spans="1:9" ht="12.75">
      <c r="A28" s="59"/>
      <c r="B28" s="60"/>
      <c r="C28" s="61"/>
      <c r="D28" s="62"/>
      <c r="F28" s="32"/>
      <c r="G28" s="9"/>
      <c r="H28" s="9"/>
      <c r="I28" s="16"/>
    </row>
    <row r="29" spans="1:9" ht="13.5" thickBot="1">
      <c r="A29" s="64" t="s">
        <v>12</v>
      </c>
      <c r="B29" s="65"/>
      <c r="C29" s="66"/>
      <c r="D29" s="67">
        <f>SUM(D25:D28)</f>
        <v>247364.06</v>
      </c>
      <c r="F29" s="8"/>
      <c r="G29" s="9"/>
      <c r="H29" s="9"/>
      <c r="I29" s="16"/>
    </row>
    <row r="30" spans="5:9" ht="13.5" thickTop="1">
      <c r="E30" t="s">
        <v>79</v>
      </c>
      <c r="F30" s="8"/>
      <c r="G30" s="9"/>
      <c r="H30" s="9"/>
      <c r="I30" s="16"/>
    </row>
    <row r="31" spans="5:9" ht="13.5" thickBot="1">
      <c r="E31" t="s">
        <v>80</v>
      </c>
      <c r="F31" s="8"/>
      <c r="G31" s="9"/>
      <c r="H31" s="9"/>
      <c r="I31" s="16"/>
    </row>
    <row r="32" spans="1:9" ht="14.25" thickBot="1" thickTop="1">
      <c r="A32" s="4" t="s">
        <v>17</v>
      </c>
      <c r="B32" s="19"/>
      <c r="C32" s="19"/>
      <c r="D32" s="22"/>
      <c r="F32" s="13" t="s">
        <v>9</v>
      </c>
      <c r="G32" s="14"/>
      <c r="H32" s="14"/>
      <c r="I32" s="15">
        <f>SUM(I19:I31)</f>
        <v>0</v>
      </c>
    </row>
    <row r="33" spans="1:5" ht="13.5" thickTop="1">
      <c r="A33" s="24" t="s">
        <v>20</v>
      </c>
      <c r="B33" s="25" t="s">
        <v>19</v>
      </c>
      <c r="C33" s="25" t="s">
        <v>1</v>
      </c>
      <c r="D33" s="28" t="s">
        <v>2</v>
      </c>
      <c r="E33" s="1"/>
    </row>
    <row r="34" spans="1:5" ht="13.5" thickBot="1">
      <c r="A34" s="8"/>
      <c r="B34" s="9"/>
      <c r="C34" s="33"/>
      <c r="D34" s="17"/>
      <c r="E34" s="108"/>
    </row>
    <row r="35" spans="1:9" ht="13.5" thickTop="1">
      <c r="A35" s="8"/>
      <c r="B35" s="9"/>
      <c r="C35" s="33"/>
      <c r="D35" s="17"/>
      <c r="E35" s="108"/>
      <c r="F35" s="18"/>
      <c r="G35" s="19"/>
      <c r="H35" s="41"/>
      <c r="I35" s="20"/>
    </row>
    <row r="36" spans="1:9" ht="12.75">
      <c r="A36" s="32"/>
      <c r="B36" s="33"/>
      <c r="C36" s="33"/>
      <c r="D36" s="17"/>
      <c r="E36" s="108"/>
      <c r="F36" s="8"/>
      <c r="G36" s="9"/>
      <c r="H36" s="33"/>
      <c r="I36" s="17"/>
    </row>
    <row r="37" spans="1:9" ht="12.75">
      <c r="A37" s="8" t="s">
        <v>42</v>
      </c>
      <c r="B37" s="9" t="s">
        <v>51</v>
      </c>
      <c r="C37" s="33"/>
      <c r="D37" s="12">
        <f>SUM(I41)</f>
        <v>0</v>
      </c>
      <c r="E37" s="108"/>
      <c r="F37" s="8" t="s">
        <v>4</v>
      </c>
      <c r="G37" s="9"/>
      <c r="H37" s="9"/>
      <c r="I37" s="12">
        <f>SUM(I15)</f>
        <v>0</v>
      </c>
    </row>
    <row r="38" spans="1:12" ht="12.75">
      <c r="A38" s="32"/>
      <c r="B38" s="33"/>
      <c r="C38" s="33"/>
      <c r="D38" s="17"/>
      <c r="E38" s="109"/>
      <c r="F38" s="8" t="s">
        <v>8</v>
      </c>
      <c r="G38" s="9"/>
      <c r="H38" s="9"/>
      <c r="I38" s="12">
        <f>SUM(I32)</f>
        <v>0</v>
      </c>
      <c r="L38" s="102"/>
    </row>
    <row r="39" spans="1:9" ht="12.75">
      <c r="A39" s="32"/>
      <c r="B39" s="33"/>
      <c r="C39" s="33"/>
      <c r="D39" s="17">
        <v>0</v>
      </c>
      <c r="E39" s="109"/>
      <c r="F39" s="8"/>
      <c r="G39" s="9"/>
      <c r="H39" s="9"/>
      <c r="I39" s="17"/>
    </row>
    <row r="40" spans="1:9" ht="12.75">
      <c r="A40" s="32"/>
      <c r="B40" s="33"/>
      <c r="C40" s="33"/>
      <c r="D40" s="17"/>
      <c r="E40" s="109"/>
      <c r="F40" s="8"/>
      <c r="G40" s="9"/>
      <c r="H40" s="9"/>
      <c r="I40" s="21"/>
    </row>
    <row r="41" spans="1:9" ht="13.5" thickBot="1">
      <c r="A41" s="32"/>
      <c r="B41" s="33"/>
      <c r="C41" s="33"/>
      <c r="D41" s="17"/>
      <c r="E41" s="109"/>
      <c r="F41" s="13" t="s">
        <v>7</v>
      </c>
      <c r="G41" s="14"/>
      <c r="H41" s="14"/>
      <c r="I41" s="15">
        <f>SUM(I35:I40)</f>
        <v>0</v>
      </c>
    </row>
    <row r="42" spans="1:5" ht="13.5" thickTop="1">
      <c r="A42" s="32"/>
      <c r="B42" s="33"/>
      <c r="C42" s="33"/>
      <c r="D42" s="17"/>
      <c r="E42" s="109"/>
    </row>
    <row r="43" spans="1:5" ht="12.75">
      <c r="A43" s="94"/>
      <c r="B43" s="95"/>
      <c r="C43" s="69"/>
      <c r="D43" s="81">
        <v>0</v>
      </c>
      <c r="E43" s="109"/>
    </row>
    <row r="44" spans="1:5" ht="12.75">
      <c r="A44" s="94"/>
      <c r="B44" s="95"/>
      <c r="C44" s="69"/>
      <c r="D44" s="81">
        <v>0</v>
      </c>
      <c r="E44" s="108"/>
    </row>
    <row r="45" spans="1:7" ht="12.75">
      <c r="A45" s="94"/>
      <c r="B45" s="95"/>
      <c r="C45" s="69"/>
      <c r="D45" s="81">
        <v>0</v>
      </c>
      <c r="E45" s="109"/>
      <c r="G45" s="34"/>
    </row>
    <row r="46" spans="1:4" ht="13.5" thickBot="1">
      <c r="A46" s="13" t="s">
        <v>18</v>
      </c>
      <c r="B46" s="23"/>
      <c r="C46" s="23"/>
      <c r="D46" s="15">
        <f>SUM(D34:D45)</f>
        <v>0</v>
      </c>
    </row>
    <row r="47" ht="13.5" thickTop="1"/>
    <row r="48" ht="13.5" thickBot="1"/>
    <row r="49" spans="1:4" ht="14.25" thickBot="1" thickTop="1">
      <c r="A49" s="38" t="s">
        <v>21</v>
      </c>
      <c r="B49" s="39"/>
      <c r="C49" s="39"/>
      <c r="D49" s="40"/>
    </row>
    <row r="50" spans="1:4" ht="12.75">
      <c r="A50" s="47" t="s">
        <v>100</v>
      </c>
      <c r="B50" s="48" t="s">
        <v>23</v>
      </c>
      <c r="C50" s="48"/>
      <c r="D50" s="49">
        <f>SUM(D6)</f>
        <v>22141.45</v>
      </c>
    </row>
    <row r="51" spans="1:4" ht="12.75">
      <c r="A51" s="30"/>
      <c r="B51" s="9" t="s">
        <v>24</v>
      </c>
      <c r="C51" s="9"/>
      <c r="D51" s="17">
        <v>0</v>
      </c>
    </row>
    <row r="52" spans="1:9" ht="12.75">
      <c r="A52" s="30"/>
      <c r="B52" s="9" t="s">
        <v>27</v>
      </c>
      <c r="C52" s="9"/>
      <c r="D52" s="17">
        <v>0</v>
      </c>
      <c r="G52" s="34"/>
      <c r="I52" s="35"/>
    </row>
    <row r="53" spans="1:9" ht="13.5" thickBot="1">
      <c r="A53" s="50"/>
      <c r="B53" s="51" t="s">
        <v>25</v>
      </c>
      <c r="C53" s="51"/>
      <c r="D53" s="52">
        <f>D50-D51+D52</f>
        <v>22141.45</v>
      </c>
      <c r="G53" s="34"/>
      <c r="H53" s="36"/>
      <c r="I53" s="35"/>
    </row>
    <row r="54" spans="1:9" ht="12.75">
      <c r="A54" s="47" t="s">
        <v>97</v>
      </c>
      <c r="B54" s="48" t="s">
        <v>23</v>
      </c>
      <c r="C54" s="48"/>
      <c r="D54" s="54">
        <f>SUM(D7)</f>
        <v>32214.14</v>
      </c>
      <c r="G54" s="34"/>
      <c r="H54" s="36"/>
      <c r="I54" s="35"/>
    </row>
    <row r="55" spans="1:9" ht="12.75">
      <c r="A55" s="8" t="s">
        <v>30</v>
      </c>
      <c r="C55" s="9"/>
      <c r="D55" s="31">
        <f>SUM(D46)</f>
        <v>0</v>
      </c>
      <c r="G55" s="34"/>
      <c r="I55" s="35"/>
    </row>
    <row r="56" spans="1:9" ht="12.75">
      <c r="A56" s="8" t="s">
        <v>31</v>
      </c>
      <c r="C56" s="9"/>
      <c r="D56" s="31">
        <f>D21</f>
        <v>0</v>
      </c>
      <c r="G56" s="34"/>
      <c r="I56" s="35"/>
    </row>
    <row r="57" spans="1:9" ht="12.75">
      <c r="A57" s="30"/>
      <c r="B57" s="9" t="s">
        <v>26</v>
      </c>
      <c r="C57" s="9"/>
      <c r="D57" s="31">
        <f>D51</f>
        <v>0</v>
      </c>
      <c r="I57" s="35"/>
    </row>
    <row r="58" spans="1:9" ht="12.75">
      <c r="A58" s="30"/>
      <c r="B58" s="9" t="s">
        <v>28</v>
      </c>
      <c r="C58" s="9"/>
      <c r="D58" s="31">
        <f>D52</f>
        <v>0</v>
      </c>
      <c r="I58" s="35"/>
    </row>
    <row r="59" spans="1:9" ht="13.5" thickBot="1">
      <c r="A59" s="50"/>
      <c r="B59" s="51" t="s">
        <v>25</v>
      </c>
      <c r="C59" s="51"/>
      <c r="D59" s="55">
        <f>D54-D55+D56+D57-D58</f>
        <v>32214.14</v>
      </c>
      <c r="I59" s="35"/>
    </row>
    <row r="60" spans="1:4" ht="12.75">
      <c r="A60" s="44" t="s">
        <v>101</v>
      </c>
      <c r="B60" s="53"/>
      <c r="C60" s="45"/>
      <c r="D60" s="46">
        <f>SUM(D8)</f>
        <v>235766.84</v>
      </c>
    </row>
    <row r="61" spans="1:4" ht="13.5" thickBot="1">
      <c r="A61" s="68" t="s">
        <v>102</v>
      </c>
      <c r="B61" s="76"/>
      <c r="C61" s="69"/>
      <c r="D61" s="70">
        <f>SUM(D9)</f>
        <v>11597.22</v>
      </c>
    </row>
    <row r="62" spans="1:4" ht="12.75">
      <c r="A62" s="47" t="s">
        <v>33</v>
      </c>
      <c r="B62" s="77"/>
      <c r="C62" s="78"/>
      <c r="D62" s="79">
        <f>D53+D59+D60+D61</f>
        <v>301719.64999999997</v>
      </c>
    </row>
    <row r="63" spans="1:4" ht="12.75">
      <c r="A63" s="43" t="s">
        <v>29</v>
      </c>
      <c r="B63" s="71"/>
      <c r="C63" s="25"/>
      <c r="D63" s="72">
        <f>SUM(D29)</f>
        <v>247364.06</v>
      </c>
    </row>
    <row r="64" spans="1:4" ht="13.5" thickBot="1">
      <c r="A64" s="73" t="s">
        <v>32</v>
      </c>
      <c r="B64" s="74"/>
      <c r="C64" s="23"/>
      <c r="D64" s="75">
        <f>D62-D63</f>
        <v>54355.58999999997</v>
      </c>
    </row>
    <row r="65" ht="13.5" thickTop="1"/>
  </sheetData>
  <sheetProtection/>
  <mergeCells count="9">
    <mergeCell ref="A5:C5"/>
    <mergeCell ref="A6:C6"/>
    <mergeCell ref="A7:C7"/>
    <mergeCell ref="A8:C8"/>
    <mergeCell ref="A21:C21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22">
      <selection activeCell="A25" sqref="A25:D2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'July 20'!D53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'July 20'!D59</f>
        <v>32214.14</v>
      </c>
      <c r="F7" s="8"/>
      <c r="G7" s="9"/>
      <c r="H7" s="11"/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'July 20'!D60</f>
        <v>235766.84</v>
      </c>
      <c r="F8" s="42"/>
      <c r="G8" s="33"/>
      <c r="H8" s="11"/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'July 20'!D61</f>
        <v>11597.22</v>
      </c>
      <c r="F9" s="32"/>
      <c r="G9" s="33"/>
      <c r="H9" s="11"/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'July 20'!D63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41</v>
      </c>
      <c r="C16" s="25" t="s">
        <v>38</v>
      </c>
      <c r="D16" s="27" t="s">
        <v>2</v>
      </c>
    </row>
    <row r="17" spans="1:4" ht="13.5" thickBot="1">
      <c r="A17" s="32"/>
      <c r="B17" s="33"/>
      <c r="C17" s="9"/>
      <c r="D17" s="17"/>
    </row>
    <row r="18" spans="1:9" ht="13.5" thickTop="1">
      <c r="A18" s="32"/>
      <c r="B18" s="33"/>
      <c r="C18" s="9"/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8"/>
      <c r="B19" s="9"/>
      <c r="C19" s="9"/>
      <c r="D19" s="17"/>
      <c r="F19" s="8"/>
      <c r="G19" s="9"/>
      <c r="H19" s="9"/>
      <c r="I19" s="17">
        <v>0</v>
      </c>
    </row>
    <row r="20" spans="1:9" ht="12.75">
      <c r="A20" s="8"/>
      <c r="B20" s="9"/>
      <c r="C20" s="9"/>
      <c r="D20" s="17"/>
      <c r="F20" s="8"/>
      <c r="G20" s="33"/>
      <c r="H20" s="9"/>
      <c r="I20" s="17">
        <v>0</v>
      </c>
    </row>
    <row r="21" spans="1:9" ht="13.5" thickBot="1">
      <c r="A21" s="131" t="s">
        <v>0</v>
      </c>
      <c r="B21" s="137"/>
      <c r="C21" s="138"/>
      <c r="D21" s="15">
        <f>SUM(D17:D20)</f>
        <v>0</v>
      </c>
      <c r="F21" s="8"/>
      <c r="G21" s="33"/>
      <c r="H21" s="9"/>
      <c r="I21" s="17">
        <v>0</v>
      </c>
    </row>
    <row r="22" spans="6:9" ht="13.5" thickTop="1">
      <c r="F22" s="8"/>
      <c r="G22" s="33"/>
      <c r="H22" s="9"/>
      <c r="I22" s="17">
        <v>0</v>
      </c>
    </row>
    <row r="23" spans="2:9" ht="13.5" thickBot="1">
      <c r="B23" s="1"/>
      <c r="C23" s="1"/>
      <c r="F23" s="32"/>
      <c r="G23" s="33"/>
      <c r="H23" s="9"/>
      <c r="I23" s="17">
        <v>0</v>
      </c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>
        <v>0</v>
      </c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>
        <v>0</v>
      </c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7">
        <v>0</v>
      </c>
    </row>
    <row r="27" spans="1:9" ht="12.75">
      <c r="A27" s="63"/>
      <c r="B27" s="60"/>
      <c r="C27" s="61"/>
      <c r="D27" s="62"/>
      <c r="F27" s="32"/>
      <c r="G27" s="33"/>
      <c r="H27" s="9"/>
      <c r="I27" s="17">
        <v>0</v>
      </c>
    </row>
    <row r="28" spans="1:9" ht="12.75">
      <c r="A28" s="59"/>
      <c r="B28" s="60"/>
      <c r="C28" s="61"/>
      <c r="D28" s="62"/>
      <c r="F28" s="32"/>
      <c r="G28" s="9"/>
      <c r="H28" s="9"/>
      <c r="I28" s="17">
        <v>0</v>
      </c>
    </row>
    <row r="29" spans="1:9" ht="13.5" thickBot="1">
      <c r="A29" s="64" t="s">
        <v>12</v>
      </c>
      <c r="B29" s="65"/>
      <c r="C29" s="66"/>
      <c r="D29" s="67">
        <f>SUM(D25:D28)</f>
        <v>247364.06</v>
      </c>
      <c r="F29" s="8"/>
      <c r="G29" s="9"/>
      <c r="H29" s="9"/>
      <c r="I29" s="17">
        <v>0</v>
      </c>
    </row>
    <row r="30" spans="6:9" ht="13.5" thickTop="1">
      <c r="F30" s="8"/>
      <c r="G30" s="9"/>
      <c r="H30" s="9"/>
      <c r="I30" s="16"/>
    </row>
    <row r="31" spans="6:9" ht="13.5" thickBot="1">
      <c r="F31" s="8"/>
      <c r="G31" s="9"/>
      <c r="H31" s="9"/>
      <c r="I31" s="16"/>
    </row>
    <row r="32" spans="1:9" ht="14.25" thickBot="1" thickTop="1">
      <c r="A32" s="4" t="s">
        <v>17</v>
      </c>
      <c r="B32" s="19"/>
      <c r="C32" s="19"/>
      <c r="D32" s="22"/>
      <c r="F32" s="13" t="s">
        <v>9</v>
      </c>
      <c r="G32" s="14"/>
      <c r="H32" s="14"/>
      <c r="I32" s="15">
        <f>SUM(I19:I31)</f>
        <v>0</v>
      </c>
    </row>
    <row r="33" spans="1:4" ht="14.25" thickBot="1" thickTop="1">
      <c r="A33" s="24" t="s">
        <v>20</v>
      </c>
      <c r="B33" s="25" t="s">
        <v>19</v>
      </c>
      <c r="C33" s="25" t="s">
        <v>1</v>
      </c>
      <c r="D33" s="28" t="s">
        <v>2</v>
      </c>
    </row>
    <row r="34" spans="1:9" ht="13.5" thickTop="1">
      <c r="A34" s="8"/>
      <c r="B34" s="9"/>
      <c r="C34" s="9"/>
      <c r="D34" s="17"/>
      <c r="F34" s="18"/>
      <c r="G34" s="19"/>
      <c r="H34" s="41">
        <v>0</v>
      </c>
      <c r="I34" s="20"/>
    </row>
    <row r="35" spans="1:9" ht="12.75">
      <c r="A35" s="8"/>
      <c r="B35" s="9"/>
      <c r="C35" s="9"/>
      <c r="D35" s="17"/>
      <c r="F35" s="8"/>
      <c r="G35" s="9"/>
      <c r="H35" s="33">
        <v>0</v>
      </c>
      <c r="I35" s="17"/>
    </row>
    <row r="36" spans="1:9" ht="12.75">
      <c r="A36" s="8"/>
      <c r="B36" s="9"/>
      <c r="C36" s="9"/>
      <c r="D36" s="17"/>
      <c r="F36" s="8" t="s">
        <v>4</v>
      </c>
      <c r="G36" s="9"/>
      <c r="H36" s="9"/>
      <c r="I36" s="12">
        <f>SUM(I15)</f>
        <v>0</v>
      </c>
    </row>
    <row r="37" spans="1:9" ht="12.75">
      <c r="A37" s="8" t="s">
        <v>42</v>
      </c>
      <c r="B37" s="9" t="s">
        <v>53</v>
      </c>
      <c r="C37" s="9"/>
      <c r="D37" s="12">
        <f>SUM(I40)</f>
        <v>0</v>
      </c>
      <c r="F37" s="8" t="s">
        <v>8</v>
      </c>
      <c r="G37" s="9"/>
      <c r="H37" s="9"/>
      <c r="I37" s="12">
        <f>SUM(I32)</f>
        <v>0</v>
      </c>
    </row>
    <row r="38" spans="1:9" ht="12.75">
      <c r="A38" s="32"/>
      <c r="B38" s="33"/>
      <c r="C38" s="9"/>
      <c r="D38" s="17"/>
      <c r="F38" s="8"/>
      <c r="G38" s="9"/>
      <c r="H38" s="9"/>
      <c r="I38" s="17"/>
    </row>
    <row r="39" spans="1:9" ht="12.75">
      <c r="A39" s="32"/>
      <c r="B39" s="33"/>
      <c r="C39" s="9"/>
      <c r="D39" s="17"/>
      <c r="F39" s="8"/>
      <c r="G39" s="9"/>
      <c r="H39" s="9"/>
      <c r="I39" s="21"/>
    </row>
    <row r="40" spans="1:9" ht="13.5" thickBot="1">
      <c r="A40" s="8"/>
      <c r="B40" s="9"/>
      <c r="C40" s="9"/>
      <c r="D40" s="17"/>
      <c r="F40" s="13" t="s">
        <v>7</v>
      </c>
      <c r="G40" s="14"/>
      <c r="H40" s="14"/>
      <c r="I40" s="15">
        <f>SUM(I34:I39)</f>
        <v>0</v>
      </c>
    </row>
    <row r="41" spans="1:4" ht="13.5" thickTop="1">
      <c r="A41" s="8"/>
      <c r="B41" s="9"/>
      <c r="C41" s="9"/>
      <c r="D41" s="17">
        <v>0</v>
      </c>
    </row>
    <row r="42" spans="1:4" ht="12.75">
      <c r="A42" s="93"/>
      <c r="B42" s="69"/>
      <c r="C42" s="69"/>
      <c r="D42" s="81">
        <v>0</v>
      </c>
    </row>
    <row r="43" spans="1:4" ht="12.75">
      <c r="A43" s="94"/>
      <c r="B43" s="95"/>
      <c r="C43" s="69"/>
      <c r="D43" s="81">
        <v>0</v>
      </c>
    </row>
    <row r="44" spans="1:4" ht="12.75">
      <c r="A44" s="93"/>
      <c r="B44" s="69"/>
      <c r="C44" s="69"/>
      <c r="D44" s="81"/>
    </row>
    <row r="45" spans="1:4" ht="12.75">
      <c r="A45" s="93"/>
      <c r="B45" s="69"/>
      <c r="C45" s="69"/>
      <c r="D45" s="81"/>
    </row>
    <row r="46" spans="1:4" ht="12.75">
      <c r="A46" s="93"/>
      <c r="B46" s="69"/>
      <c r="C46" s="69"/>
      <c r="D46" s="81"/>
    </row>
    <row r="47" spans="1:4" ht="13.5" thickBot="1">
      <c r="A47" s="13" t="s">
        <v>18</v>
      </c>
      <c r="B47" s="23"/>
      <c r="C47" s="23"/>
      <c r="D47" s="15">
        <f>SUM(D34:D46)</f>
        <v>0</v>
      </c>
    </row>
    <row r="48" ht="13.5" thickTop="1"/>
    <row r="49" ht="13.5" thickBot="1"/>
    <row r="50" spans="1:4" ht="14.25" thickBot="1" thickTop="1">
      <c r="A50" s="38" t="s">
        <v>21</v>
      </c>
      <c r="B50" s="39"/>
      <c r="C50" s="39"/>
      <c r="D50" s="40"/>
    </row>
    <row r="51" spans="1:4" ht="12.75">
      <c r="A51" s="47" t="s">
        <v>96</v>
      </c>
      <c r="B51" s="48" t="s">
        <v>23</v>
      </c>
      <c r="C51" s="48"/>
      <c r="D51" s="49">
        <f>SUM(D6)</f>
        <v>22141.45</v>
      </c>
    </row>
    <row r="52" spans="1:4" ht="12.75">
      <c r="A52" s="101" t="s">
        <v>31</v>
      </c>
      <c r="B52" s="45"/>
      <c r="C52" s="45"/>
      <c r="D52" s="100">
        <f>D21</f>
        <v>0</v>
      </c>
    </row>
    <row r="53" spans="1:9" ht="12.75">
      <c r="A53" s="30"/>
      <c r="B53" s="9" t="s">
        <v>24</v>
      </c>
      <c r="C53" s="9"/>
      <c r="D53" s="17">
        <v>0</v>
      </c>
      <c r="G53" s="34"/>
      <c r="I53" s="35"/>
    </row>
    <row r="54" spans="1:9" ht="12.75">
      <c r="A54" s="30"/>
      <c r="B54" s="9" t="s">
        <v>27</v>
      </c>
      <c r="C54" s="9"/>
      <c r="D54" s="17">
        <v>0</v>
      </c>
      <c r="G54" s="34"/>
      <c r="H54" s="36"/>
      <c r="I54" s="35"/>
    </row>
    <row r="55" spans="1:9" ht="13.5" thickBot="1">
      <c r="A55" s="50"/>
      <c r="B55" s="51" t="s">
        <v>25</v>
      </c>
      <c r="C55" s="51"/>
      <c r="D55" s="52">
        <f>D51-D53+D54+D52</f>
        <v>22141.45</v>
      </c>
      <c r="G55" s="34"/>
      <c r="H55" s="36"/>
      <c r="I55" s="35"/>
    </row>
    <row r="56" spans="1:9" ht="12.75">
      <c r="A56" s="47" t="s">
        <v>97</v>
      </c>
      <c r="B56" s="48" t="s">
        <v>23</v>
      </c>
      <c r="C56" s="48"/>
      <c r="D56" s="54">
        <f>SUM(D7)</f>
        <v>32214.14</v>
      </c>
      <c r="G56" s="34"/>
      <c r="I56" s="35"/>
    </row>
    <row r="57" spans="1:9" ht="12.75">
      <c r="A57" s="8" t="s">
        <v>30</v>
      </c>
      <c r="C57" s="9"/>
      <c r="D57" s="31">
        <f>SUM(D47)</f>
        <v>0</v>
      </c>
      <c r="G57" s="34"/>
      <c r="I57" s="35"/>
    </row>
    <row r="58" spans="1:9" ht="12.75">
      <c r="A58" s="8" t="s">
        <v>31</v>
      </c>
      <c r="C58" s="9"/>
      <c r="D58" s="31">
        <v>0</v>
      </c>
      <c r="I58" s="35"/>
    </row>
    <row r="59" spans="1:9" ht="12.75">
      <c r="A59" s="30"/>
      <c r="B59" s="9" t="s">
        <v>36</v>
      </c>
      <c r="C59" s="9"/>
      <c r="D59" s="31">
        <f>D53</f>
        <v>0</v>
      </c>
      <c r="I59" s="35"/>
    </row>
    <row r="60" spans="1:9" ht="12.75">
      <c r="A60" s="30"/>
      <c r="B60" s="9" t="s">
        <v>28</v>
      </c>
      <c r="C60" s="9"/>
      <c r="D60" s="31">
        <f>D54</f>
        <v>0</v>
      </c>
      <c r="I60" s="35"/>
    </row>
    <row r="61" spans="1:4" ht="13.5" thickBot="1">
      <c r="A61" s="50"/>
      <c r="B61" s="51" t="s">
        <v>25</v>
      </c>
      <c r="C61" s="51"/>
      <c r="D61" s="55">
        <f>D56-D57+D58+D59-D60</f>
        <v>32214.14</v>
      </c>
    </row>
    <row r="62" spans="1:4" ht="12.75">
      <c r="A62" s="44" t="s">
        <v>101</v>
      </c>
      <c r="B62" s="53"/>
      <c r="C62" s="45"/>
      <c r="D62" s="46">
        <f>SUM(D8)</f>
        <v>235766.84</v>
      </c>
    </row>
    <row r="63" spans="1:4" ht="13.5" thickBot="1">
      <c r="A63" s="68" t="s">
        <v>102</v>
      </c>
      <c r="B63" s="76"/>
      <c r="C63" s="69"/>
      <c r="D63" s="70">
        <f>SUM(D9)</f>
        <v>11597.22</v>
      </c>
    </row>
    <row r="64" spans="1:4" ht="12.75">
      <c r="A64" s="47" t="s">
        <v>33</v>
      </c>
      <c r="B64" s="77"/>
      <c r="C64" s="78"/>
      <c r="D64" s="79">
        <f>D55+D61+D62+D63</f>
        <v>301719.64999999997</v>
      </c>
    </row>
    <row r="65" spans="1:4" ht="12.75">
      <c r="A65" s="43" t="s">
        <v>29</v>
      </c>
      <c r="B65" s="71"/>
      <c r="C65" s="25"/>
      <c r="D65" s="72">
        <f>SUM(D29)</f>
        <v>247364.06</v>
      </c>
    </row>
    <row r="66" spans="1:4" ht="13.5" thickBot="1">
      <c r="A66" s="73" t="s">
        <v>32</v>
      </c>
      <c r="B66" s="74"/>
      <c r="C66" s="23"/>
      <c r="D66" s="75">
        <f>D64-D65</f>
        <v>54355.58999999997</v>
      </c>
    </row>
    <row r="67" ht="13.5" thickTop="1"/>
  </sheetData>
  <sheetProtection/>
  <mergeCells count="9">
    <mergeCell ref="A5:C5"/>
    <mergeCell ref="A6:C6"/>
    <mergeCell ref="A7:C7"/>
    <mergeCell ref="A8:C8"/>
    <mergeCell ref="A21:C21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53">
      <selection activeCell="A25" sqref="A25:D2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  <col min="12" max="12" width="11.57421875" style="0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98</v>
      </c>
      <c r="B6" s="129"/>
      <c r="C6" s="130"/>
      <c r="D6" s="12">
        <f>'Aug 20'!D55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'Aug 20'!D61</f>
        <v>32214.14</v>
      </c>
      <c r="F7" s="32"/>
      <c r="G7" s="33"/>
      <c r="H7" s="11"/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'July 20'!D60</f>
        <v>235766.84</v>
      </c>
      <c r="F8" s="42"/>
      <c r="G8" s="33"/>
      <c r="H8" s="11"/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'Aug 20'!D63</f>
        <v>11597.22</v>
      </c>
      <c r="F9" s="32"/>
      <c r="G9" s="33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32"/>
      <c r="G10" s="33"/>
      <c r="H10" s="11">
        <v>0</v>
      </c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'Aug 20'!D65</f>
        <v>247364.06</v>
      </c>
      <c r="F11" s="32"/>
      <c r="G11" s="33"/>
      <c r="H11" s="11">
        <v>0</v>
      </c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>
        <v>0</v>
      </c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128" t="s">
        <v>15</v>
      </c>
      <c r="B16" s="142"/>
      <c r="C16" s="143"/>
      <c r="D16" s="27" t="s">
        <v>2</v>
      </c>
    </row>
    <row r="17" spans="1:4" ht="13.5" thickBot="1">
      <c r="A17" s="32"/>
      <c r="B17" s="33"/>
      <c r="C17" s="9"/>
      <c r="D17" s="17"/>
    </row>
    <row r="18" spans="1:9" ht="13.5" thickTop="1">
      <c r="A18" s="32"/>
      <c r="B18" s="33"/>
      <c r="C18" s="9"/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32"/>
      <c r="B19" s="9"/>
      <c r="C19" s="9"/>
      <c r="D19" s="17">
        <v>0</v>
      </c>
      <c r="F19" s="8"/>
      <c r="G19" s="9"/>
      <c r="H19" s="9"/>
      <c r="I19" s="17">
        <v>0</v>
      </c>
    </row>
    <row r="20" spans="1:9" ht="12.75">
      <c r="A20" s="32"/>
      <c r="B20" s="9"/>
      <c r="C20" s="9"/>
      <c r="D20" s="17">
        <v>0</v>
      </c>
      <c r="F20" s="8"/>
      <c r="G20" s="33"/>
      <c r="H20" s="9"/>
      <c r="I20" s="17">
        <v>0</v>
      </c>
    </row>
    <row r="21" spans="1:9" ht="13.5" thickBot="1">
      <c r="A21" s="131" t="s">
        <v>0</v>
      </c>
      <c r="B21" s="137"/>
      <c r="C21" s="138"/>
      <c r="D21" s="15">
        <f>SUM(D17:D20)</f>
        <v>0</v>
      </c>
      <c r="F21" s="8"/>
      <c r="G21" s="33"/>
      <c r="H21" s="9"/>
      <c r="I21" s="17">
        <v>0</v>
      </c>
    </row>
    <row r="22" spans="6:9" ht="13.5" thickTop="1">
      <c r="F22" s="8"/>
      <c r="G22" s="33"/>
      <c r="H22" s="9"/>
      <c r="I22" s="17">
        <v>0</v>
      </c>
    </row>
    <row r="23" spans="2:9" ht="13.5" thickBot="1">
      <c r="B23" s="1"/>
      <c r="C23" s="1"/>
      <c r="F23" s="32"/>
      <c r="G23" s="33"/>
      <c r="H23" s="9"/>
      <c r="I23" s="17"/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/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/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6"/>
    </row>
    <row r="27" spans="1:9" ht="12.75">
      <c r="A27" s="63"/>
      <c r="B27" s="60"/>
      <c r="C27" s="61"/>
      <c r="D27" s="62"/>
      <c r="F27" s="32"/>
      <c r="G27" s="33"/>
      <c r="H27" s="9"/>
      <c r="I27" s="16"/>
    </row>
    <row r="28" spans="1:9" ht="12.75">
      <c r="A28" s="59"/>
      <c r="B28" s="60"/>
      <c r="C28" s="61"/>
      <c r="D28" s="62"/>
      <c r="F28" s="32"/>
      <c r="G28" s="9"/>
      <c r="H28" s="9"/>
      <c r="I28" s="16"/>
    </row>
    <row r="29" spans="1:9" ht="13.5" thickBot="1">
      <c r="A29" s="64" t="s">
        <v>12</v>
      </c>
      <c r="B29" s="65"/>
      <c r="C29" s="66"/>
      <c r="D29" s="67">
        <f>SUM(D25:D28)</f>
        <v>247364.06</v>
      </c>
      <c r="F29" s="8"/>
      <c r="G29" s="9"/>
      <c r="H29" s="9"/>
      <c r="I29" s="16"/>
    </row>
    <row r="30" spans="6:9" ht="13.5" thickTop="1">
      <c r="F30" s="8"/>
      <c r="G30" s="9"/>
      <c r="H30" s="9"/>
      <c r="I30" s="16"/>
    </row>
    <row r="31" spans="6:9" ht="13.5" thickBot="1">
      <c r="F31" s="8"/>
      <c r="G31" s="9"/>
      <c r="H31" s="9"/>
      <c r="I31" s="16"/>
    </row>
    <row r="32" spans="1:9" ht="14.25" thickBot="1" thickTop="1">
      <c r="A32" s="4" t="s">
        <v>17</v>
      </c>
      <c r="B32" s="19"/>
      <c r="C32" s="19"/>
      <c r="D32" s="22"/>
      <c r="E32" t="s">
        <v>81</v>
      </c>
      <c r="F32" s="13" t="s">
        <v>9</v>
      </c>
      <c r="G32" s="14"/>
      <c r="H32" s="14"/>
      <c r="I32" s="15">
        <f>SUM(I19:I31)</f>
        <v>0</v>
      </c>
    </row>
    <row r="33" spans="1:5" ht="13.5" thickTop="1">
      <c r="A33" s="24" t="s">
        <v>20</v>
      </c>
      <c r="B33" s="25" t="s">
        <v>19</v>
      </c>
      <c r="C33" s="25" t="s">
        <v>1</v>
      </c>
      <c r="D33" s="28" t="s">
        <v>2</v>
      </c>
      <c r="E33" s="1" t="s">
        <v>80</v>
      </c>
    </row>
    <row r="34" spans="1:5" ht="13.5" thickBot="1">
      <c r="A34" s="8"/>
      <c r="B34" s="9"/>
      <c r="C34" s="33"/>
      <c r="D34" s="17"/>
      <c r="E34" s="34"/>
    </row>
    <row r="35" spans="1:9" ht="13.5" thickTop="1">
      <c r="A35" s="8"/>
      <c r="B35" s="9"/>
      <c r="C35" s="33"/>
      <c r="D35" s="17"/>
      <c r="E35" s="34"/>
      <c r="F35" s="18"/>
      <c r="G35" s="19"/>
      <c r="H35" s="41"/>
      <c r="I35" s="20"/>
    </row>
    <row r="36" spans="1:9" ht="12.75">
      <c r="A36" s="32"/>
      <c r="B36" s="9"/>
      <c r="C36" s="33"/>
      <c r="D36" s="17"/>
      <c r="E36" s="34"/>
      <c r="F36" s="8"/>
      <c r="G36" s="9"/>
      <c r="H36" s="33"/>
      <c r="I36" s="17"/>
    </row>
    <row r="37" spans="1:9" ht="12.75">
      <c r="A37" s="8" t="s">
        <v>42</v>
      </c>
      <c r="B37" s="9" t="s">
        <v>54</v>
      </c>
      <c r="C37" s="33"/>
      <c r="D37" s="12">
        <f>SUM(I41)</f>
        <v>0</v>
      </c>
      <c r="E37" s="34"/>
      <c r="F37" s="8" t="s">
        <v>4</v>
      </c>
      <c r="G37" s="9"/>
      <c r="H37" s="9"/>
      <c r="I37" s="12">
        <f>SUM(I15)</f>
        <v>0</v>
      </c>
    </row>
    <row r="38" spans="1:9" ht="12.75">
      <c r="A38" s="32"/>
      <c r="B38" s="33"/>
      <c r="C38" s="33"/>
      <c r="D38" s="17"/>
      <c r="F38" s="8" t="s">
        <v>8</v>
      </c>
      <c r="G38" s="9"/>
      <c r="H38" s="9"/>
      <c r="I38" s="12">
        <f>SUM(I32)</f>
        <v>0</v>
      </c>
    </row>
    <row r="39" spans="1:9" ht="12.75">
      <c r="A39" s="32"/>
      <c r="B39" s="33"/>
      <c r="C39" s="33"/>
      <c r="D39" s="17"/>
      <c r="F39" s="8"/>
      <c r="G39" s="33"/>
      <c r="H39" s="9"/>
      <c r="I39" s="17"/>
    </row>
    <row r="40" spans="1:9" ht="12.75">
      <c r="A40" s="32"/>
      <c r="B40" s="33"/>
      <c r="C40" s="33"/>
      <c r="D40" s="17"/>
      <c r="E40" s="34"/>
      <c r="F40" s="8"/>
      <c r="G40" s="9"/>
      <c r="H40" s="9"/>
      <c r="I40" s="21"/>
    </row>
    <row r="41" spans="1:9" ht="13.5" thickBot="1">
      <c r="A41" s="32"/>
      <c r="B41" s="33"/>
      <c r="C41" s="33"/>
      <c r="D41" s="17"/>
      <c r="E41" s="34"/>
      <c r="F41" s="13" t="s">
        <v>7</v>
      </c>
      <c r="G41" s="14"/>
      <c r="H41" s="14"/>
      <c r="I41" s="15">
        <f>SUM(I35:I40)</f>
        <v>0</v>
      </c>
    </row>
    <row r="42" spans="1:11" ht="13.5" thickTop="1">
      <c r="A42" s="32"/>
      <c r="B42" s="33"/>
      <c r="C42" s="33"/>
      <c r="D42" s="17"/>
      <c r="E42" s="34"/>
      <c r="F42" s="1"/>
      <c r="I42" s="88"/>
      <c r="K42" s="37"/>
    </row>
    <row r="43" spans="1:9" ht="12.75">
      <c r="A43" s="32"/>
      <c r="B43" s="33"/>
      <c r="C43" s="9"/>
      <c r="D43" s="17"/>
      <c r="F43" s="1"/>
      <c r="I43" s="88"/>
    </row>
    <row r="44" spans="1:9" ht="12.75">
      <c r="A44" s="32"/>
      <c r="B44" s="33"/>
      <c r="C44" s="9"/>
      <c r="D44" s="17"/>
      <c r="F44" s="1"/>
      <c r="G44" s="34"/>
      <c r="I44" s="88"/>
    </row>
    <row r="45" spans="1:9" ht="12.75">
      <c r="A45" s="32"/>
      <c r="B45" s="33"/>
      <c r="C45" s="9"/>
      <c r="D45" s="17"/>
      <c r="F45" s="1"/>
      <c r="G45" s="34"/>
      <c r="I45" s="88"/>
    </row>
    <row r="46" spans="1:7" ht="12.75">
      <c r="A46" s="32"/>
      <c r="B46" s="33"/>
      <c r="C46" s="9"/>
      <c r="D46" s="17"/>
      <c r="G46" s="34"/>
    </row>
    <row r="47" spans="1:4" ht="12.75">
      <c r="A47" s="32"/>
      <c r="B47" s="33"/>
      <c r="C47" s="9"/>
      <c r="D47" s="17"/>
    </row>
    <row r="48" spans="1:6" ht="12.75">
      <c r="A48" s="32"/>
      <c r="B48" s="33"/>
      <c r="C48" s="9"/>
      <c r="D48" s="17"/>
      <c r="F48" s="1"/>
    </row>
    <row r="49" spans="1:7" ht="12.75">
      <c r="A49" s="32"/>
      <c r="B49" s="33"/>
      <c r="C49" s="9"/>
      <c r="D49" s="17"/>
      <c r="F49" s="1"/>
      <c r="G49" s="34"/>
    </row>
    <row r="50" spans="1:7" ht="12.75">
      <c r="A50" s="32"/>
      <c r="B50" s="33"/>
      <c r="C50" s="9"/>
      <c r="D50" s="17"/>
      <c r="F50" s="1"/>
      <c r="G50" s="34"/>
    </row>
    <row r="51" spans="1:7" ht="12.75">
      <c r="A51" s="32"/>
      <c r="B51" s="33"/>
      <c r="C51" s="9"/>
      <c r="D51" s="17"/>
      <c r="F51" s="1"/>
      <c r="G51" s="34"/>
    </row>
    <row r="52" spans="1:9" ht="13.5" thickBot="1">
      <c r="A52" s="13" t="s">
        <v>18</v>
      </c>
      <c r="B52" s="23"/>
      <c r="C52" s="23"/>
      <c r="D52" s="15">
        <f>SUM(D34:D51)</f>
        <v>0</v>
      </c>
      <c r="G52" s="34"/>
      <c r="I52" s="35"/>
    </row>
    <row r="53" spans="7:9" ht="13.5" thickTop="1">
      <c r="G53" s="34"/>
      <c r="H53" s="36"/>
      <c r="I53" s="35"/>
    </row>
    <row r="54" spans="7:9" ht="13.5" thickBot="1">
      <c r="G54" s="34"/>
      <c r="H54" s="36"/>
      <c r="I54" s="35"/>
    </row>
    <row r="55" spans="1:9" ht="14.25" thickBot="1" thickTop="1">
      <c r="A55" s="38" t="s">
        <v>21</v>
      </c>
      <c r="B55" s="39"/>
      <c r="C55" s="39"/>
      <c r="D55" s="40"/>
      <c r="G55" s="34"/>
      <c r="I55" s="35"/>
    </row>
    <row r="56" spans="1:9" ht="12.75">
      <c r="A56" s="47" t="s">
        <v>96</v>
      </c>
      <c r="B56" s="48" t="s">
        <v>23</v>
      </c>
      <c r="C56" s="48"/>
      <c r="D56" s="49">
        <f>SUM(D6)</f>
        <v>22141.45</v>
      </c>
      <c r="G56" s="34"/>
      <c r="I56" s="35"/>
    </row>
    <row r="57" spans="1:9" ht="12.75">
      <c r="A57" s="30"/>
      <c r="B57" s="9" t="s">
        <v>24</v>
      </c>
      <c r="C57" s="9"/>
      <c r="D57" s="17">
        <v>0</v>
      </c>
      <c r="I57" s="35"/>
    </row>
    <row r="58" spans="1:9" ht="12.75">
      <c r="A58" s="30"/>
      <c r="B58" s="9" t="s">
        <v>27</v>
      </c>
      <c r="C58" s="9"/>
      <c r="D58" s="17">
        <v>0</v>
      </c>
      <c r="I58" s="35"/>
    </row>
    <row r="59" spans="1:9" ht="13.5" thickBot="1">
      <c r="A59" s="50"/>
      <c r="B59" s="51" t="s">
        <v>25</v>
      </c>
      <c r="C59" s="51"/>
      <c r="D59" s="52">
        <f>D56-D57+D58</f>
        <v>22141.45</v>
      </c>
      <c r="I59" s="35"/>
    </row>
    <row r="60" spans="1:4" ht="12.75">
      <c r="A60" s="47" t="s">
        <v>97</v>
      </c>
      <c r="B60" s="48" t="s">
        <v>23</v>
      </c>
      <c r="C60" s="48"/>
      <c r="D60" s="54">
        <f>SUM(D7)</f>
        <v>32214.14</v>
      </c>
    </row>
    <row r="61" spans="1:4" ht="12.75">
      <c r="A61" s="8" t="s">
        <v>30</v>
      </c>
      <c r="C61" s="9"/>
      <c r="D61" s="31">
        <f>SUM(D52)</f>
        <v>0</v>
      </c>
    </row>
    <row r="62" spans="1:4" ht="12.75">
      <c r="A62" s="8" t="s">
        <v>31</v>
      </c>
      <c r="C62" s="9"/>
      <c r="D62" s="31">
        <f>D21</f>
        <v>0</v>
      </c>
    </row>
    <row r="63" spans="1:4" ht="12.75">
      <c r="A63" s="30"/>
      <c r="B63" s="9" t="s">
        <v>26</v>
      </c>
      <c r="C63" s="9"/>
      <c r="D63" s="31">
        <f>D57</f>
        <v>0</v>
      </c>
    </row>
    <row r="64" spans="1:4" ht="12.75">
      <c r="A64" s="30"/>
      <c r="B64" s="9" t="s">
        <v>28</v>
      </c>
      <c r="C64" s="9"/>
      <c r="D64" s="31">
        <f>D58</f>
        <v>0</v>
      </c>
    </row>
    <row r="65" spans="1:4" ht="13.5" thickBot="1">
      <c r="A65" s="50"/>
      <c r="B65" s="51" t="s">
        <v>25</v>
      </c>
      <c r="C65" s="51"/>
      <c r="D65" s="55">
        <f>D60-D61+D62+D63-D64</f>
        <v>32214.14</v>
      </c>
    </row>
    <row r="66" spans="1:4" ht="12.75">
      <c r="A66" s="44" t="s">
        <v>101</v>
      </c>
      <c r="B66" s="111" t="s">
        <v>86</v>
      </c>
      <c r="C66" s="45"/>
      <c r="D66" s="46">
        <f>SUM(D8)</f>
        <v>235766.84</v>
      </c>
    </row>
    <row r="67" spans="1:4" ht="13.5" thickBot="1">
      <c r="A67" s="68" t="s">
        <v>102</v>
      </c>
      <c r="B67" s="76"/>
      <c r="C67" s="69"/>
      <c r="D67" s="70">
        <f>SUM(D9)</f>
        <v>11597.22</v>
      </c>
    </row>
    <row r="68" spans="1:4" ht="12.75">
      <c r="A68" s="47" t="s">
        <v>33</v>
      </c>
      <c r="B68" s="77"/>
      <c r="C68" s="78"/>
      <c r="D68" s="79">
        <f>D59+D65+D66+D67</f>
        <v>301719.64999999997</v>
      </c>
    </row>
    <row r="69" spans="1:4" ht="12.75">
      <c r="A69" s="43" t="s">
        <v>29</v>
      </c>
      <c r="B69" s="71"/>
      <c r="C69" s="25"/>
      <c r="D69" s="72">
        <f>SUM(D29)</f>
        <v>247364.06</v>
      </c>
    </row>
    <row r="70" spans="1:4" ht="13.5" thickBot="1">
      <c r="A70" s="73" t="s">
        <v>32</v>
      </c>
      <c r="B70" s="74"/>
      <c r="C70" s="23"/>
      <c r="D70" s="75">
        <f>D68-D69</f>
        <v>54355.58999999997</v>
      </c>
    </row>
    <row r="71" ht="13.5" thickTop="1"/>
  </sheetData>
  <sheetProtection/>
  <mergeCells count="10">
    <mergeCell ref="A5:C5"/>
    <mergeCell ref="A6:C6"/>
    <mergeCell ref="A7:C7"/>
    <mergeCell ref="A8:C8"/>
    <mergeCell ref="A21:C21"/>
    <mergeCell ref="A9:C9"/>
    <mergeCell ref="A11:C11"/>
    <mergeCell ref="A12:C12"/>
    <mergeCell ref="A15:D15"/>
    <mergeCell ref="A16:C1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21">
      <selection activeCell="A25" sqref="A25:D26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'Sep 20'!D59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'Sep 20'!D65</f>
        <v>32214.14</v>
      </c>
      <c r="F7" s="32"/>
      <c r="G7" s="9"/>
      <c r="H7" s="11"/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'Sep 20'!D66</f>
        <v>235766.84</v>
      </c>
      <c r="F8" s="42"/>
      <c r="G8" s="33"/>
      <c r="H8" s="11"/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'Sep 20'!D67</f>
        <v>11597.22</v>
      </c>
      <c r="F9" s="112"/>
      <c r="G9" s="33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>
        <v>0</v>
      </c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'Sep 20'!D69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41</v>
      </c>
      <c r="C16" s="25" t="s">
        <v>38</v>
      </c>
      <c r="D16" s="27" t="s">
        <v>2</v>
      </c>
    </row>
    <row r="17" spans="1:4" ht="13.5" thickBot="1">
      <c r="A17" s="32"/>
      <c r="B17" s="33"/>
      <c r="C17" s="9"/>
      <c r="D17" s="17"/>
    </row>
    <row r="18" spans="1:9" ht="13.5" thickTop="1">
      <c r="A18" s="32"/>
      <c r="B18" s="33"/>
      <c r="C18" s="9"/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32"/>
      <c r="B19" s="33"/>
      <c r="C19" s="9"/>
      <c r="D19" s="17">
        <v>0</v>
      </c>
      <c r="F19" s="8"/>
      <c r="G19" s="9"/>
      <c r="H19" s="9"/>
      <c r="I19" s="17">
        <v>0</v>
      </c>
    </row>
    <row r="20" spans="1:9" ht="12.75">
      <c r="A20" s="8"/>
      <c r="B20" s="9"/>
      <c r="C20" s="9"/>
      <c r="D20" s="17"/>
      <c r="F20" s="8"/>
      <c r="G20" s="33"/>
      <c r="H20" s="9"/>
      <c r="I20" s="17">
        <v>0</v>
      </c>
    </row>
    <row r="21" spans="1:9" ht="13.5" thickBot="1">
      <c r="A21" s="131" t="s">
        <v>0</v>
      </c>
      <c r="B21" s="137"/>
      <c r="C21" s="138"/>
      <c r="D21" s="15">
        <f>SUM(D17:D20)</f>
        <v>0</v>
      </c>
      <c r="F21" s="8"/>
      <c r="G21" s="33"/>
      <c r="H21" s="9"/>
      <c r="I21" s="17">
        <v>0</v>
      </c>
    </row>
    <row r="22" spans="6:9" ht="13.5" thickTop="1">
      <c r="F22" s="8"/>
      <c r="G22" s="33"/>
      <c r="H22" s="9"/>
      <c r="I22" s="17">
        <v>0</v>
      </c>
    </row>
    <row r="23" spans="2:9" ht="13.5" thickBot="1">
      <c r="B23" s="1"/>
      <c r="C23" s="1"/>
      <c r="F23" s="32"/>
      <c r="G23" s="33"/>
      <c r="H23" s="9"/>
      <c r="I23" s="17"/>
    </row>
    <row r="24" spans="1:9" ht="13.5" thickTop="1">
      <c r="A24" s="56" t="s">
        <v>10</v>
      </c>
      <c r="B24" s="57"/>
      <c r="C24" s="57"/>
      <c r="D24" s="58"/>
      <c r="F24" s="32"/>
      <c r="G24" s="33"/>
      <c r="H24" s="9"/>
      <c r="I24" s="17"/>
    </row>
    <row r="25" spans="1:9" ht="12.75">
      <c r="A25" s="63" t="s">
        <v>119</v>
      </c>
      <c r="B25" s="122" t="s">
        <v>121</v>
      </c>
      <c r="C25" s="61"/>
      <c r="D25" s="62">
        <v>235766.84</v>
      </c>
      <c r="F25" s="8"/>
      <c r="G25" s="33"/>
      <c r="H25" s="9"/>
      <c r="I25" s="17">
        <v>0</v>
      </c>
    </row>
    <row r="26" spans="1:9" ht="12.75">
      <c r="A26" s="63" t="s">
        <v>120</v>
      </c>
      <c r="B26" s="122" t="s">
        <v>121</v>
      </c>
      <c r="C26" s="61"/>
      <c r="D26" s="62">
        <v>11597.22</v>
      </c>
      <c r="F26" s="32"/>
      <c r="G26" s="33"/>
      <c r="H26" s="9"/>
      <c r="I26" s="17">
        <v>0</v>
      </c>
    </row>
    <row r="27" spans="1:9" ht="12.75">
      <c r="A27" s="63"/>
      <c r="B27" s="60"/>
      <c r="C27" s="61"/>
      <c r="D27" s="62"/>
      <c r="F27" s="32"/>
      <c r="G27" s="33"/>
      <c r="H27" s="9"/>
      <c r="I27" s="16"/>
    </row>
    <row r="28" spans="1:9" ht="12.75">
      <c r="A28" s="59"/>
      <c r="B28" s="60"/>
      <c r="C28" s="61"/>
      <c r="D28" s="62"/>
      <c r="F28" s="32"/>
      <c r="G28" s="33"/>
      <c r="H28" s="9"/>
      <c r="I28" s="16"/>
    </row>
    <row r="29" spans="1:9" ht="13.5" thickBot="1">
      <c r="A29" s="64" t="s">
        <v>12</v>
      </c>
      <c r="B29" s="65"/>
      <c r="C29" s="66"/>
      <c r="D29" s="67">
        <f>SUM(D25:D28)</f>
        <v>247364.06</v>
      </c>
      <c r="F29" s="8"/>
      <c r="G29" s="9"/>
      <c r="H29" s="9"/>
      <c r="I29" s="16"/>
    </row>
    <row r="30" spans="6:9" ht="13.5" thickTop="1">
      <c r="F30" s="8"/>
      <c r="G30" s="9"/>
      <c r="H30" s="9"/>
      <c r="I30" s="16"/>
    </row>
    <row r="31" spans="6:9" ht="13.5" thickBot="1">
      <c r="F31" s="8"/>
      <c r="G31" s="9"/>
      <c r="H31" s="9"/>
      <c r="I31" s="16"/>
    </row>
    <row r="32" spans="1:9" ht="14.25" thickBot="1" thickTop="1">
      <c r="A32" s="4" t="s">
        <v>17</v>
      </c>
      <c r="B32" s="19"/>
      <c r="C32" s="19"/>
      <c r="D32" s="22"/>
      <c r="F32" s="13" t="s">
        <v>9</v>
      </c>
      <c r="G32" s="14"/>
      <c r="H32" s="14"/>
      <c r="I32" s="15">
        <f>SUM(I19:I31)</f>
        <v>0</v>
      </c>
    </row>
    <row r="33" spans="1:4" ht="13.5" thickTop="1">
      <c r="A33" s="24" t="s">
        <v>20</v>
      </c>
      <c r="B33" s="25" t="s">
        <v>19</v>
      </c>
      <c r="C33" s="25" t="s">
        <v>1</v>
      </c>
      <c r="D33" s="28" t="s">
        <v>2</v>
      </c>
    </row>
    <row r="34" spans="1:4" ht="13.5" thickBot="1">
      <c r="A34" s="8"/>
      <c r="B34" s="9"/>
      <c r="C34" s="9"/>
      <c r="D34" s="17">
        <v>0</v>
      </c>
    </row>
    <row r="35" spans="1:9" ht="13.5" thickTop="1">
      <c r="A35" s="8"/>
      <c r="B35" s="9"/>
      <c r="C35" s="9"/>
      <c r="D35" s="17">
        <v>0</v>
      </c>
      <c r="F35" s="18"/>
      <c r="G35" s="19"/>
      <c r="H35" s="41"/>
      <c r="I35" s="20"/>
    </row>
    <row r="36" spans="1:9" ht="12.75">
      <c r="A36" s="32"/>
      <c r="B36" s="9"/>
      <c r="C36" s="9"/>
      <c r="D36" s="17">
        <v>0</v>
      </c>
      <c r="F36" s="8"/>
      <c r="G36" s="9"/>
      <c r="H36" s="33"/>
      <c r="I36" s="17"/>
    </row>
    <row r="37" spans="1:9" ht="12.75">
      <c r="A37" s="32" t="s">
        <v>42</v>
      </c>
      <c r="B37" s="33" t="s">
        <v>53</v>
      </c>
      <c r="C37" s="9"/>
      <c r="D37" s="12">
        <f>SUM(I41)</f>
        <v>0</v>
      </c>
      <c r="F37" s="8" t="s">
        <v>4</v>
      </c>
      <c r="G37" s="9"/>
      <c r="H37" s="9"/>
      <c r="I37" s="12">
        <f>SUM(I15)</f>
        <v>0</v>
      </c>
    </row>
    <row r="38" spans="1:9" ht="12.75">
      <c r="A38" s="32"/>
      <c r="B38" s="33"/>
      <c r="C38" s="9"/>
      <c r="D38" s="17">
        <v>0</v>
      </c>
      <c r="F38" s="8" t="s">
        <v>8</v>
      </c>
      <c r="G38" s="9"/>
      <c r="H38" s="9"/>
      <c r="I38" s="12">
        <f>SUM(I32)</f>
        <v>0</v>
      </c>
    </row>
    <row r="39" spans="1:9" ht="12.75">
      <c r="A39" s="32"/>
      <c r="B39" s="33"/>
      <c r="C39" s="9"/>
      <c r="D39" s="17">
        <v>0</v>
      </c>
      <c r="F39" s="8"/>
      <c r="G39" s="33"/>
      <c r="H39" s="9"/>
      <c r="I39" s="17"/>
    </row>
    <row r="40" spans="1:9" ht="12.75">
      <c r="A40" s="32"/>
      <c r="B40" s="33"/>
      <c r="C40" s="9"/>
      <c r="D40" s="17">
        <v>0</v>
      </c>
      <c r="F40" s="8"/>
      <c r="G40" s="9"/>
      <c r="H40" s="9"/>
      <c r="I40" s="21"/>
    </row>
    <row r="41" spans="1:9" ht="13.5" thickBot="1">
      <c r="A41" s="32"/>
      <c r="B41" s="33"/>
      <c r="C41" s="33"/>
      <c r="D41" s="17">
        <v>0</v>
      </c>
      <c r="F41" s="13" t="s">
        <v>7</v>
      </c>
      <c r="G41" s="14"/>
      <c r="H41" s="14"/>
      <c r="I41" s="15">
        <f>SUM(I35:I40)</f>
        <v>0</v>
      </c>
    </row>
    <row r="42" spans="1:9" ht="13.5" thickTop="1">
      <c r="A42" s="32"/>
      <c r="B42" s="33"/>
      <c r="C42" s="9"/>
      <c r="D42" s="17">
        <v>0</v>
      </c>
      <c r="F42" s="1"/>
      <c r="I42" s="89"/>
    </row>
    <row r="43" spans="1:9" ht="12.75">
      <c r="A43" s="32"/>
      <c r="B43" s="33"/>
      <c r="C43" s="9"/>
      <c r="D43" s="17">
        <v>0</v>
      </c>
      <c r="F43" s="1"/>
      <c r="G43" s="34"/>
      <c r="I43" s="89"/>
    </row>
    <row r="44" spans="1:11" ht="12.75">
      <c r="A44" s="32"/>
      <c r="B44" s="33"/>
      <c r="C44" s="9"/>
      <c r="D44" s="17">
        <v>0</v>
      </c>
      <c r="K44" s="37"/>
    </row>
    <row r="45" spans="1:7" ht="13.5" thickBot="1">
      <c r="A45" s="13" t="s">
        <v>18</v>
      </c>
      <c r="B45" s="23"/>
      <c r="C45" s="23"/>
      <c r="D45" s="15">
        <f>SUM(D34:D44)</f>
        <v>0</v>
      </c>
      <c r="G45" s="34"/>
    </row>
    <row r="46" ht="13.5" thickTop="1">
      <c r="G46" s="34"/>
    </row>
    <row r="47" ht="13.5" thickBot="1">
      <c r="G47" s="34"/>
    </row>
    <row r="48" spans="1:7" ht="14.25" thickBot="1" thickTop="1">
      <c r="A48" s="38" t="s">
        <v>21</v>
      </c>
      <c r="B48" s="39"/>
      <c r="C48" s="39"/>
      <c r="D48" s="40"/>
      <c r="G48" s="34"/>
    </row>
    <row r="49" spans="1:7" ht="12.75">
      <c r="A49" s="47" t="s">
        <v>96</v>
      </c>
      <c r="B49" s="48" t="s">
        <v>23</v>
      </c>
      <c r="C49" s="48"/>
      <c r="D49" s="49">
        <f>SUM(D6)</f>
        <v>22141.45</v>
      </c>
      <c r="G49" s="34"/>
    </row>
    <row r="50" spans="1:7" ht="12.75">
      <c r="A50" s="8" t="s">
        <v>31</v>
      </c>
      <c r="B50" s="45"/>
      <c r="C50" s="45"/>
      <c r="D50" s="100">
        <v>0</v>
      </c>
      <c r="G50" s="34"/>
    </row>
    <row r="51" spans="1:9" ht="12.75">
      <c r="A51" s="90"/>
      <c r="B51" s="9" t="s">
        <v>24</v>
      </c>
      <c r="C51" s="9"/>
      <c r="D51" s="17">
        <v>0</v>
      </c>
      <c r="G51" s="34"/>
      <c r="I51" s="35"/>
    </row>
    <row r="52" spans="1:9" ht="12.75">
      <c r="A52" s="30"/>
      <c r="B52" s="9" t="s">
        <v>27</v>
      </c>
      <c r="C52" s="9"/>
      <c r="D52" s="17">
        <v>0</v>
      </c>
      <c r="G52" s="34"/>
      <c r="H52" s="36"/>
      <c r="I52" s="35"/>
    </row>
    <row r="53" spans="1:9" ht="13.5" thickBot="1">
      <c r="A53" s="50"/>
      <c r="B53" s="51" t="s">
        <v>25</v>
      </c>
      <c r="C53" s="51"/>
      <c r="D53" s="52">
        <f>D49-D51+D52</f>
        <v>22141.45</v>
      </c>
      <c r="G53" s="34"/>
      <c r="H53" s="36"/>
      <c r="I53" s="35"/>
    </row>
    <row r="54" spans="1:9" ht="12.75">
      <c r="A54" s="47" t="s">
        <v>97</v>
      </c>
      <c r="B54" s="48" t="s">
        <v>23</v>
      </c>
      <c r="C54" s="48"/>
      <c r="D54" s="54">
        <f>SUM(D7)</f>
        <v>32214.14</v>
      </c>
      <c r="G54" s="34"/>
      <c r="I54" s="35"/>
    </row>
    <row r="55" spans="1:9" ht="12.75">
      <c r="A55" s="8" t="s">
        <v>30</v>
      </c>
      <c r="C55" s="9"/>
      <c r="D55" s="31">
        <f>SUM(D45)</f>
        <v>0</v>
      </c>
      <c r="G55" s="34"/>
      <c r="H55" s="91"/>
      <c r="I55" s="35"/>
    </row>
    <row r="56" spans="1:9" ht="12.75">
      <c r="A56" s="8" t="s">
        <v>31</v>
      </c>
      <c r="C56" s="9"/>
      <c r="D56" s="31">
        <f>D21</f>
        <v>0</v>
      </c>
      <c r="G56" s="34"/>
      <c r="I56" s="35"/>
    </row>
    <row r="57" spans="1:9" ht="12.75">
      <c r="A57" s="30"/>
      <c r="B57" s="9" t="s">
        <v>26</v>
      </c>
      <c r="C57" s="9"/>
      <c r="D57" s="31">
        <f>D51</f>
        <v>0</v>
      </c>
      <c r="G57" s="34"/>
      <c r="I57" s="35"/>
    </row>
    <row r="58" spans="1:9" ht="12.75">
      <c r="A58" s="30"/>
      <c r="B58" s="9" t="s">
        <v>28</v>
      </c>
      <c r="C58" s="9"/>
      <c r="D58" s="31">
        <f>D52</f>
        <v>0</v>
      </c>
      <c r="G58" s="34"/>
      <c r="I58" s="35"/>
    </row>
    <row r="59" spans="1:7" ht="13.5" thickBot="1">
      <c r="A59" s="50"/>
      <c r="B59" s="51" t="s">
        <v>25</v>
      </c>
      <c r="C59" s="51"/>
      <c r="D59" s="55">
        <f>D54-D55+D56+D57-D58</f>
        <v>32214.14</v>
      </c>
      <c r="G59" s="34"/>
    </row>
    <row r="60" spans="1:4" ht="12.75">
      <c r="A60" s="44" t="s">
        <v>101</v>
      </c>
      <c r="B60" s="111"/>
      <c r="C60" s="45"/>
      <c r="D60" s="46">
        <f>SUM(D8)</f>
        <v>235766.84</v>
      </c>
    </row>
    <row r="61" spans="1:7" ht="13.5" thickBot="1">
      <c r="A61" s="68" t="s">
        <v>102</v>
      </c>
      <c r="B61" s="76"/>
      <c r="C61" s="69"/>
      <c r="D61" s="70">
        <f>SUM(D9)</f>
        <v>11597.22</v>
      </c>
      <c r="G61" t="s">
        <v>88</v>
      </c>
    </row>
    <row r="62" spans="1:8" ht="12.75">
      <c r="A62" s="47" t="s">
        <v>33</v>
      </c>
      <c r="B62" s="77"/>
      <c r="C62" s="78"/>
      <c r="D62" s="79">
        <f>D53+D59+D60+D61</f>
        <v>301719.64999999997</v>
      </c>
      <c r="G62" t="s">
        <v>89</v>
      </c>
      <c r="H62">
        <v>775</v>
      </c>
    </row>
    <row r="63" spans="1:8" ht="12.75">
      <c r="A63" s="43" t="s">
        <v>29</v>
      </c>
      <c r="B63" s="71"/>
      <c r="C63" s="25"/>
      <c r="D63" s="72">
        <f>SUM(D29)</f>
        <v>247364.06</v>
      </c>
      <c r="G63" t="s">
        <v>90</v>
      </c>
      <c r="H63">
        <v>465</v>
      </c>
    </row>
    <row r="64" spans="1:8" ht="13.5" thickBot="1">
      <c r="A64" s="73" t="s">
        <v>32</v>
      </c>
      <c r="B64" s="74"/>
      <c r="C64" s="23"/>
      <c r="D64" s="75">
        <f>D62-D63</f>
        <v>54355.58999999997</v>
      </c>
      <c r="H64">
        <f>SUM(H62:H63)</f>
        <v>1240</v>
      </c>
    </row>
    <row r="65" ht="13.5" thickTop="1"/>
  </sheetData>
  <sheetProtection/>
  <mergeCells count="9">
    <mergeCell ref="A5:C5"/>
    <mergeCell ref="A6:C6"/>
    <mergeCell ref="A7:C7"/>
    <mergeCell ref="A8:C8"/>
    <mergeCell ref="A21:C21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9">
      <selection activeCell="A28" sqref="A28:D29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1:7" ht="12.75">
      <c r="A3" s="113"/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'Oct 20'!D53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'Oct 20'!D59</f>
        <v>32214.14</v>
      </c>
      <c r="F7" s="8"/>
      <c r="G7" s="33"/>
      <c r="H7" s="11">
        <v>0</v>
      </c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'Oct 20'!D60</f>
        <v>235766.84</v>
      </c>
      <c r="F8" s="42"/>
      <c r="G8" s="33"/>
      <c r="H8" s="11">
        <v>0</v>
      </c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'Oct 20'!D61</f>
        <v>11597.22</v>
      </c>
      <c r="F9" s="32"/>
      <c r="G9" s="33"/>
      <c r="H9" s="11">
        <v>0</v>
      </c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'Oct 20'!D63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37</v>
      </c>
      <c r="C16" s="98" t="s">
        <v>38</v>
      </c>
      <c r="D16" s="27" t="s">
        <v>2</v>
      </c>
    </row>
    <row r="17" spans="1:4" ht="12.75">
      <c r="A17" s="32"/>
      <c r="B17" s="33"/>
      <c r="C17" s="9" t="s">
        <v>60</v>
      </c>
      <c r="D17" s="17">
        <v>0</v>
      </c>
    </row>
    <row r="18" spans="1:4" ht="12.75">
      <c r="A18" s="96"/>
      <c r="B18" s="33"/>
      <c r="C18" s="9" t="s">
        <v>60</v>
      </c>
      <c r="D18" s="17">
        <v>0</v>
      </c>
    </row>
    <row r="19" spans="1:4" ht="12.75">
      <c r="A19" s="96"/>
      <c r="B19" s="33"/>
      <c r="C19" s="99"/>
      <c r="D19" s="17">
        <v>0</v>
      </c>
    </row>
    <row r="20" spans="1:4" ht="12.75">
      <c r="A20" s="32"/>
      <c r="B20" s="33"/>
      <c r="C20" s="9"/>
      <c r="D20" s="17">
        <v>0</v>
      </c>
    </row>
    <row r="21" spans="1:4" ht="13.5" thickBot="1">
      <c r="A21" s="32"/>
      <c r="B21" s="33"/>
      <c r="C21" s="9"/>
      <c r="D21" s="17">
        <v>0</v>
      </c>
    </row>
    <row r="22" spans="1:9" ht="13.5" thickTop="1">
      <c r="A22" s="24" t="s">
        <v>39</v>
      </c>
      <c r="B22" s="9"/>
      <c r="C22" s="9"/>
      <c r="D22" s="12">
        <f>IF(C17="current",D17,0)+IF(C18="current",D18,0)++IF(C19="current",D19,0)+IF(C20="current",D20,0)+IF(C21="current",D21,0)</f>
        <v>0</v>
      </c>
      <c r="F22" s="4" t="s">
        <v>8</v>
      </c>
      <c r="G22" s="5"/>
      <c r="H22" s="5"/>
      <c r="I22" s="7" t="s">
        <v>2</v>
      </c>
    </row>
    <row r="23" spans="1:9" ht="12.75">
      <c r="A23" s="24" t="s">
        <v>40</v>
      </c>
      <c r="B23" s="9"/>
      <c r="C23" s="9"/>
      <c r="D23" s="12">
        <v>0</v>
      </c>
      <c r="F23" s="8"/>
      <c r="G23" s="33"/>
      <c r="H23" s="9"/>
      <c r="I23" s="17">
        <v>0</v>
      </c>
    </row>
    <row r="24" spans="1:9" ht="13.5" thickBot="1">
      <c r="A24" s="131" t="s">
        <v>0</v>
      </c>
      <c r="B24" s="137"/>
      <c r="C24" s="138"/>
      <c r="D24" s="15">
        <f>SUM(D22:D23)</f>
        <v>0</v>
      </c>
      <c r="F24" s="8"/>
      <c r="G24" s="33"/>
      <c r="H24" s="9"/>
      <c r="I24" s="17">
        <v>0</v>
      </c>
    </row>
    <row r="25" spans="6:9" ht="13.5" thickTop="1">
      <c r="F25" s="8"/>
      <c r="G25" s="33"/>
      <c r="H25" s="9"/>
      <c r="I25" s="17">
        <v>0</v>
      </c>
    </row>
    <row r="26" spans="2:9" ht="13.5" thickBot="1">
      <c r="B26" s="1"/>
      <c r="C26" s="1"/>
      <c r="F26" s="8"/>
      <c r="G26" s="33"/>
      <c r="H26" s="9"/>
      <c r="I26" s="17">
        <v>0</v>
      </c>
    </row>
    <row r="27" spans="1:9" ht="13.5" thickTop="1">
      <c r="A27" s="56" t="s">
        <v>10</v>
      </c>
      <c r="B27" s="57"/>
      <c r="C27" s="57"/>
      <c r="D27" s="58"/>
      <c r="F27" s="32"/>
      <c r="G27" s="33"/>
      <c r="H27" s="9"/>
      <c r="I27" s="17"/>
    </row>
    <row r="28" spans="1:9" ht="12.75">
      <c r="A28" s="63" t="s">
        <v>119</v>
      </c>
      <c r="B28" s="122" t="s">
        <v>121</v>
      </c>
      <c r="C28" s="61"/>
      <c r="D28" s="62">
        <v>235766.84</v>
      </c>
      <c r="F28" s="32"/>
      <c r="G28" s="33"/>
      <c r="H28" s="9"/>
      <c r="I28" s="17"/>
    </row>
    <row r="29" spans="1:9" ht="12.75">
      <c r="A29" s="63" t="s">
        <v>120</v>
      </c>
      <c r="B29" s="122" t="s">
        <v>121</v>
      </c>
      <c r="C29" s="61"/>
      <c r="D29" s="62">
        <v>11597.22</v>
      </c>
      <c r="F29" s="8"/>
      <c r="G29" s="33"/>
      <c r="H29" s="9"/>
      <c r="I29" s="17"/>
    </row>
    <row r="30" spans="1:9" ht="12.75">
      <c r="A30" s="63"/>
      <c r="B30" s="60"/>
      <c r="C30" s="61"/>
      <c r="D30" s="62"/>
      <c r="F30" s="32"/>
      <c r="G30" s="33"/>
      <c r="H30" s="9"/>
      <c r="I30" s="16"/>
    </row>
    <row r="31" spans="1:9" ht="12.75">
      <c r="A31" s="59"/>
      <c r="B31" s="60"/>
      <c r="C31" s="61"/>
      <c r="D31" s="62"/>
      <c r="F31" s="32"/>
      <c r="G31" s="33"/>
      <c r="H31" s="9"/>
      <c r="I31" s="16"/>
    </row>
    <row r="32" spans="1:9" ht="12.75">
      <c r="A32" s="59"/>
      <c r="B32" s="60"/>
      <c r="C32" s="61"/>
      <c r="D32" s="62"/>
      <c r="F32" s="32"/>
      <c r="G32" s="9"/>
      <c r="H32" s="9"/>
      <c r="I32" s="16"/>
    </row>
    <row r="33" spans="1:9" ht="13.5" thickBot="1">
      <c r="A33" s="64" t="s">
        <v>12</v>
      </c>
      <c r="B33" s="65"/>
      <c r="C33" s="66"/>
      <c r="D33" s="67">
        <f>SUM(D28:D32)</f>
        <v>247364.06</v>
      </c>
      <c r="F33" s="8"/>
      <c r="G33" s="9"/>
      <c r="H33" s="9"/>
      <c r="I33" s="16"/>
    </row>
    <row r="34" spans="6:9" ht="13.5" thickTop="1">
      <c r="F34" s="8"/>
      <c r="G34" s="9"/>
      <c r="H34" s="9"/>
      <c r="I34" s="16"/>
    </row>
    <row r="35" spans="6:9" ht="13.5" thickBot="1">
      <c r="F35" s="8"/>
      <c r="G35" s="9"/>
      <c r="H35" s="9"/>
      <c r="I35" s="16"/>
    </row>
    <row r="36" spans="1:9" ht="14.25" thickBot="1" thickTop="1">
      <c r="A36" s="4" t="s">
        <v>17</v>
      </c>
      <c r="B36" s="19"/>
      <c r="C36" s="19"/>
      <c r="D36" s="22"/>
      <c r="E36" t="s">
        <v>91</v>
      </c>
      <c r="F36" s="13" t="s">
        <v>9</v>
      </c>
      <c r="G36" s="14"/>
      <c r="H36" s="14"/>
      <c r="I36" s="15">
        <f>SUM(I23:I35)</f>
        <v>0</v>
      </c>
    </row>
    <row r="37" spans="1:4" ht="13.5" thickTop="1">
      <c r="A37" s="24" t="s">
        <v>20</v>
      </c>
      <c r="B37" s="25" t="s">
        <v>19</v>
      </c>
      <c r="C37" s="25" t="s">
        <v>1</v>
      </c>
      <c r="D37" s="28" t="s">
        <v>2</v>
      </c>
    </row>
    <row r="38" spans="1:4" ht="13.5" thickBot="1">
      <c r="A38" s="8"/>
      <c r="B38" s="9"/>
      <c r="C38" s="9"/>
      <c r="D38" s="17">
        <v>0</v>
      </c>
    </row>
    <row r="39" spans="1:9" ht="13.5" thickTop="1">
      <c r="A39" s="8"/>
      <c r="B39" s="9"/>
      <c r="C39" s="9"/>
      <c r="D39" s="17">
        <v>0</v>
      </c>
      <c r="F39" s="92"/>
      <c r="G39" s="19"/>
      <c r="H39" s="41"/>
      <c r="I39" s="20">
        <v>0</v>
      </c>
    </row>
    <row r="40" spans="1:12" ht="12.75">
      <c r="A40" s="8"/>
      <c r="B40" s="9"/>
      <c r="C40" s="9"/>
      <c r="D40" s="17">
        <v>0</v>
      </c>
      <c r="E40" s="34"/>
      <c r="F40" s="8"/>
      <c r="G40" s="9"/>
      <c r="H40" s="33"/>
      <c r="I40" s="17">
        <v>0</v>
      </c>
      <c r="L40" s="102"/>
    </row>
    <row r="41" spans="1:9" ht="12.75">
      <c r="A41" s="8" t="s">
        <v>42</v>
      </c>
      <c r="B41" s="9" t="s">
        <v>53</v>
      </c>
      <c r="C41" s="9"/>
      <c r="D41" s="12">
        <f>SUM(I45)</f>
        <v>0</v>
      </c>
      <c r="E41" s="115"/>
      <c r="F41" s="8" t="s">
        <v>4</v>
      </c>
      <c r="G41" s="9"/>
      <c r="H41" s="9"/>
      <c r="I41" s="12">
        <f>SUM(I15)</f>
        <v>0</v>
      </c>
    </row>
    <row r="42" spans="1:9" ht="12.75">
      <c r="A42" s="32"/>
      <c r="B42" s="33"/>
      <c r="C42" s="9"/>
      <c r="D42" s="17">
        <v>0</v>
      </c>
      <c r="F42" s="8" t="s">
        <v>8</v>
      </c>
      <c r="G42" s="9"/>
      <c r="H42" s="9"/>
      <c r="I42" s="12">
        <f>SUM(I36)</f>
        <v>0</v>
      </c>
    </row>
    <row r="43" spans="1:9" ht="12.75">
      <c r="A43" s="32"/>
      <c r="B43" s="33"/>
      <c r="C43" s="9"/>
      <c r="D43" s="17">
        <v>0</v>
      </c>
      <c r="F43" s="8"/>
      <c r="G43" s="9"/>
      <c r="H43" s="9"/>
      <c r="I43" s="17"/>
    </row>
    <row r="44" spans="1:9" ht="12.75">
      <c r="A44" s="32"/>
      <c r="B44" s="33"/>
      <c r="C44" s="9"/>
      <c r="D44" s="17">
        <v>0</v>
      </c>
      <c r="E44" s="113"/>
      <c r="F44" s="8"/>
      <c r="G44" s="9"/>
      <c r="H44" s="9"/>
      <c r="I44" s="21"/>
    </row>
    <row r="45" spans="1:9" ht="13.5" thickBot="1">
      <c r="A45" s="32"/>
      <c r="B45" s="33"/>
      <c r="C45" s="9"/>
      <c r="D45" s="17">
        <v>0</v>
      </c>
      <c r="F45" s="13" t="s">
        <v>7</v>
      </c>
      <c r="G45" s="14"/>
      <c r="H45" s="14"/>
      <c r="I45" s="15">
        <f>SUM(I39:I44)</f>
        <v>0</v>
      </c>
    </row>
    <row r="46" spans="1:9" ht="13.5" thickTop="1">
      <c r="A46" s="8"/>
      <c r="B46" s="9"/>
      <c r="C46" s="9"/>
      <c r="D46" s="17">
        <v>0</v>
      </c>
      <c r="F46" s="1"/>
      <c r="I46" s="89"/>
    </row>
    <row r="47" spans="1:7" ht="12.75">
      <c r="A47" s="8"/>
      <c r="B47" s="9"/>
      <c r="C47" s="9"/>
      <c r="D47" s="17">
        <v>0</v>
      </c>
      <c r="G47" s="34"/>
    </row>
    <row r="48" spans="1:7" ht="13.5" thickBot="1">
      <c r="A48" s="13" t="s">
        <v>18</v>
      </c>
      <c r="B48" s="23"/>
      <c r="C48" s="23"/>
      <c r="D48" s="15">
        <f>SUM(D38:D47)</f>
        <v>0</v>
      </c>
      <c r="G48" s="34"/>
    </row>
    <row r="49" ht="13.5" thickTop="1">
      <c r="G49" s="34"/>
    </row>
    <row r="50" ht="13.5" thickBot="1">
      <c r="G50" s="34"/>
    </row>
    <row r="51" spans="1:7" ht="14.25" thickBot="1" thickTop="1">
      <c r="A51" s="38" t="s">
        <v>21</v>
      </c>
      <c r="B51" s="39"/>
      <c r="C51" s="39"/>
      <c r="D51" s="40"/>
      <c r="G51" s="34"/>
    </row>
    <row r="52" spans="1:7" ht="12.75">
      <c r="A52" s="47" t="s">
        <v>96</v>
      </c>
      <c r="B52" s="48" t="s">
        <v>23</v>
      </c>
      <c r="C52" s="48"/>
      <c r="D52" s="49">
        <f>SUM(D6)</f>
        <v>22141.45</v>
      </c>
      <c r="G52" s="34"/>
    </row>
    <row r="53" spans="1:7" ht="12.75">
      <c r="A53" s="8" t="s">
        <v>31</v>
      </c>
      <c r="B53" s="45"/>
      <c r="C53" s="45"/>
      <c r="D53" s="100">
        <f>D23</f>
        <v>0</v>
      </c>
      <c r="G53" s="34"/>
    </row>
    <row r="54" spans="1:9" ht="12.75">
      <c r="A54" s="30"/>
      <c r="B54" s="9" t="s">
        <v>24</v>
      </c>
      <c r="C54" s="9"/>
      <c r="D54" s="17">
        <v>0</v>
      </c>
      <c r="G54" s="34"/>
      <c r="I54" s="35"/>
    </row>
    <row r="55" spans="1:9" ht="12.75">
      <c r="A55" s="30"/>
      <c r="B55" s="9" t="s">
        <v>27</v>
      </c>
      <c r="C55" s="9"/>
      <c r="D55" s="17">
        <v>0</v>
      </c>
      <c r="G55" s="34"/>
      <c r="H55" s="36"/>
      <c r="I55" s="35"/>
    </row>
    <row r="56" spans="1:9" ht="13.5" thickBot="1">
      <c r="A56" s="50"/>
      <c r="B56" s="51" t="s">
        <v>25</v>
      </c>
      <c r="C56" s="51"/>
      <c r="D56" s="52">
        <f>D52-D54+D55</f>
        <v>22141.45</v>
      </c>
      <c r="G56" s="34"/>
      <c r="H56" s="36"/>
      <c r="I56" s="35"/>
    </row>
    <row r="57" spans="1:9" ht="12.75">
      <c r="A57" s="47" t="s">
        <v>97</v>
      </c>
      <c r="B57" s="48" t="s">
        <v>23</v>
      </c>
      <c r="C57" s="48"/>
      <c r="D57" s="54">
        <f>SUM(D7)</f>
        <v>32214.14</v>
      </c>
      <c r="G57" s="34"/>
      <c r="I57" s="35"/>
    </row>
    <row r="58" spans="1:9" ht="12.75">
      <c r="A58" s="8" t="s">
        <v>30</v>
      </c>
      <c r="C58" s="9"/>
      <c r="D58" s="31">
        <f>SUM(D48)</f>
        <v>0</v>
      </c>
      <c r="G58" s="34"/>
      <c r="H58" s="36"/>
      <c r="I58" s="35"/>
    </row>
    <row r="59" spans="1:9" ht="12.75">
      <c r="A59" s="8" t="s">
        <v>31</v>
      </c>
      <c r="C59" s="9"/>
      <c r="D59" s="31">
        <f>D22</f>
        <v>0</v>
      </c>
      <c r="G59" s="34"/>
      <c r="I59" s="35"/>
    </row>
    <row r="60" spans="1:9" ht="12.75">
      <c r="A60" s="30"/>
      <c r="B60" s="9" t="s">
        <v>26</v>
      </c>
      <c r="C60" s="9"/>
      <c r="D60" s="31">
        <f>D54</f>
        <v>0</v>
      </c>
      <c r="G60" s="34"/>
      <c r="I60" s="35"/>
    </row>
    <row r="61" spans="1:9" ht="12.75">
      <c r="A61" s="30"/>
      <c r="B61" s="9" t="s">
        <v>28</v>
      </c>
      <c r="C61" s="9"/>
      <c r="D61" s="31">
        <f>D55</f>
        <v>0</v>
      </c>
      <c r="G61" s="34"/>
      <c r="I61" s="35"/>
    </row>
    <row r="62" spans="1:7" ht="13.5" thickBot="1">
      <c r="A62" s="50"/>
      <c r="B62" s="51" t="s">
        <v>25</v>
      </c>
      <c r="C62" s="51"/>
      <c r="D62" s="55">
        <f>D57-D58+D59+D60-D61</f>
        <v>32214.14</v>
      </c>
      <c r="G62" s="34"/>
    </row>
    <row r="63" spans="1:7" ht="12.75">
      <c r="A63" s="44" t="s">
        <v>101</v>
      </c>
      <c r="B63" s="53"/>
      <c r="C63" s="45"/>
      <c r="D63" s="46">
        <f>SUM(D8)</f>
        <v>235766.84</v>
      </c>
      <c r="G63" s="34"/>
    </row>
    <row r="64" spans="1:7" ht="13.5" thickBot="1">
      <c r="A64" s="68" t="s">
        <v>102</v>
      </c>
      <c r="B64" s="76"/>
      <c r="C64" s="69"/>
      <c r="D64" s="70">
        <f>SUM(D9)</f>
        <v>11597.22</v>
      </c>
      <c r="G64" s="34"/>
    </row>
    <row r="65" spans="1:7" ht="12.75">
      <c r="A65" s="47" t="s">
        <v>33</v>
      </c>
      <c r="B65" s="77"/>
      <c r="C65" s="78"/>
      <c r="D65" s="79">
        <f>D56+D62+D63+D64</f>
        <v>301719.64999999997</v>
      </c>
      <c r="G65" s="34"/>
    </row>
    <row r="66" spans="1:7" ht="12.75">
      <c r="A66" s="43" t="s">
        <v>29</v>
      </c>
      <c r="B66" s="71"/>
      <c r="C66" s="25"/>
      <c r="D66" s="72">
        <f>SUM(D33)</f>
        <v>247364.06</v>
      </c>
      <c r="G66" s="34"/>
    </row>
    <row r="67" spans="1:7" ht="13.5" thickBot="1">
      <c r="A67" s="73" t="s">
        <v>32</v>
      </c>
      <c r="B67" s="74"/>
      <c r="C67" s="23"/>
      <c r="D67" s="75">
        <f>D65-D66</f>
        <v>54355.58999999997</v>
      </c>
      <c r="G67" s="34"/>
    </row>
    <row r="68" ht="13.5" thickTop="1">
      <c r="I68" s="34"/>
    </row>
    <row r="70" ht="12.75">
      <c r="G70" s="34"/>
    </row>
  </sheetData>
  <sheetProtection/>
  <mergeCells count="9">
    <mergeCell ref="A5:C5"/>
    <mergeCell ref="A6:C6"/>
    <mergeCell ref="A7:C7"/>
    <mergeCell ref="A8:C8"/>
    <mergeCell ref="A24:C24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22">
      <selection activeCell="A28" sqref="A28:D29"/>
    </sheetView>
  </sheetViews>
  <sheetFormatPr defaultColWidth="9.140625" defaultRowHeight="12.75"/>
  <cols>
    <col min="1" max="1" width="32.421875" style="0" customWidth="1"/>
    <col min="2" max="2" width="20.00390625" style="0" customWidth="1"/>
    <col min="3" max="3" width="10.57421875" style="0" customWidth="1"/>
    <col min="4" max="4" width="12.7109375" style="0" bestFit="1" customWidth="1"/>
    <col min="6" max="6" width="10.140625" style="0" bestFit="1" customWidth="1"/>
    <col min="7" max="7" width="19.8515625" style="0" customWidth="1"/>
    <col min="8" max="8" width="9.00390625" style="0" customWidth="1"/>
    <col min="9" max="9" width="10.140625" style="0" bestFit="1" customWidth="1"/>
  </cols>
  <sheetData>
    <row r="1" ht="12.75">
      <c r="A1" s="1" t="s">
        <v>13</v>
      </c>
    </row>
    <row r="2" spans="1:7" ht="12.75">
      <c r="A2" s="1" t="s">
        <v>94</v>
      </c>
      <c r="B2" s="3"/>
      <c r="C2" s="1"/>
      <c r="F2" s="1"/>
      <c r="G2" s="29"/>
    </row>
    <row r="3" spans="2:7" ht="12.75">
      <c r="B3" s="1"/>
      <c r="C3" s="1"/>
      <c r="D3" s="1"/>
      <c r="G3" s="34"/>
    </row>
    <row r="4" spans="1:6" ht="13.5" thickBot="1">
      <c r="A4" s="2"/>
      <c r="F4" s="1" t="s">
        <v>14</v>
      </c>
    </row>
    <row r="5" spans="1:9" ht="13.5" thickTop="1">
      <c r="A5" s="125" t="s">
        <v>11</v>
      </c>
      <c r="B5" s="126"/>
      <c r="C5" s="127"/>
      <c r="D5" s="26" t="s">
        <v>3</v>
      </c>
      <c r="F5" s="4" t="s">
        <v>22</v>
      </c>
      <c r="G5" s="5" t="s">
        <v>55</v>
      </c>
      <c r="H5" s="6" t="s">
        <v>5</v>
      </c>
      <c r="I5" s="7" t="s">
        <v>2</v>
      </c>
    </row>
    <row r="6" spans="1:9" ht="12.75">
      <c r="A6" s="128" t="s">
        <v>96</v>
      </c>
      <c r="B6" s="129"/>
      <c r="C6" s="130"/>
      <c r="D6" s="12">
        <f>'Nov 20'!D56</f>
        <v>22141.45</v>
      </c>
      <c r="E6" s="37"/>
      <c r="F6" s="8"/>
      <c r="G6" s="9"/>
      <c r="H6" s="9"/>
      <c r="I6" s="10"/>
    </row>
    <row r="7" spans="1:9" ht="12.75">
      <c r="A7" s="128" t="s">
        <v>97</v>
      </c>
      <c r="B7" s="129"/>
      <c r="C7" s="130"/>
      <c r="D7" s="12">
        <f>'Nov 20'!D62</f>
        <v>32214.14</v>
      </c>
      <c r="F7" s="8"/>
      <c r="G7" s="9"/>
      <c r="H7" s="11">
        <v>0</v>
      </c>
      <c r="I7" s="12">
        <f aca="true" t="shared" si="0" ref="I7:I14">SUM(H7*0.45)</f>
        <v>0</v>
      </c>
    </row>
    <row r="8" spans="1:9" ht="12.75">
      <c r="A8" s="128" t="s">
        <v>101</v>
      </c>
      <c r="B8" s="129"/>
      <c r="C8" s="130"/>
      <c r="D8" s="12">
        <f>'Nov 20'!D63</f>
        <v>235766.84</v>
      </c>
      <c r="F8" s="42"/>
      <c r="G8" s="9"/>
      <c r="H8" s="11">
        <v>0</v>
      </c>
      <c r="I8" s="12">
        <f t="shared" si="0"/>
        <v>0</v>
      </c>
    </row>
    <row r="9" spans="1:9" ht="13.5" thickBot="1">
      <c r="A9" s="134" t="s">
        <v>102</v>
      </c>
      <c r="B9" s="135"/>
      <c r="C9" s="136"/>
      <c r="D9" s="86">
        <f>'Nov 20'!D64</f>
        <v>11597.22</v>
      </c>
      <c r="F9" s="32"/>
      <c r="G9" s="33" t="s">
        <v>84</v>
      </c>
      <c r="H9" s="11"/>
      <c r="I9" s="12">
        <f t="shared" si="0"/>
        <v>0</v>
      </c>
    </row>
    <row r="10" spans="1:9" ht="12.75">
      <c r="A10" s="82" t="s">
        <v>35</v>
      </c>
      <c r="B10" s="83"/>
      <c r="C10" s="84"/>
      <c r="D10" s="85">
        <f>SUM(D6:D9)</f>
        <v>301719.64999999997</v>
      </c>
      <c r="F10" s="8"/>
      <c r="G10" s="9"/>
      <c r="H10" s="11"/>
      <c r="I10" s="12">
        <f t="shared" si="0"/>
        <v>0</v>
      </c>
    </row>
    <row r="11" spans="1:9" ht="12.75">
      <c r="A11" s="128" t="s">
        <v>29</v>
      </c>
      <c r="B11" s="129"/>
      <c r="C11" s="130"/>
      <c r="D11" s="80">
        <f>'Nov 20'!D66</f>
        <v>247364.06</v>
      </c>
      <c r="F11" s="8"/>
      <c r="G11" s="9"/>
      <c r="H11" s="11"/>
      <c r="I11" s="12">
        <f t="shared" si="0"/>
        <v>0</v>
      </c>
    </row>
    <row r="12" spans="1:9" ht="13.5" thickBot="1">
      <c r="A12" s="131" t="s">
        <v>34</v>
      </c>
      <c r="B12" s="137"/>
      <c r="C12" s="138"/>
      <c r="D12" s="15">
        <f>D10-D11</f>
        <v>54355.58999999997</v>
      </c>
      <c r="F12" s="8"/>
      <c r="G12" s="9"/>
      <c r="H12" s="11"/>
      <c r="I12" s="12">
        <f t="shared" si="0"/>
        <v>0</v>
      </c>
    </row>
    <row r="13" spans="6:9" ht="13.5" thickTop="1">
      <c r="F13" s="8"/>
      <c r="G13" s="9"/>
      <c r="H13" s="11"/>
      <c r="I13" s="12">
        <f t="shared" si="0"/>
        <v>0</v>
      </c>
    </row>
    <row r="14" spans="6:9" ht="13.5" thickBot="1">
      <c r="F14" s="8"/>
      <c r="G14" s="9"/>
      <c r="H14" s="11"/>
      <c r="I14" s="12">
        <f t="shared" si="0"/>
        <v>0</v>
      </c>
    </row>
    <row r="15" spans="1:9" ht="14.25" thickBot="1" thickTop="1">
      <c r="A15" s="125" t="s">
        <v>16</v>
      </c>
      <c r="B15" s="126"/>
      <c r="C15" s="126"/>
      <c r="D15" s="141"/>
      <c r="F15" s="13" t="s">
        <v>6</v>
      </c>
      <c r="G15" s="14"/>
      <c r="H15" s="14"/>
      <c r="I15" s="15">
        <f>SUM(I7:I14)</f>
        <v>0</v>
      </c>
    </row>
    <row r="16" spans="1:4" ht="13.5" thickTop="1">
      <c r="A16" s="96" t="s">
        <v>15</v>
      </c>
      <c r="B16" s="25" t="s">
        <v>37</v>
      </c>
      <c r="C16" s="98" t="s">
        <v>38</v>
      </c>
      <c r="D16" s="27" t="s">
        <v>2</v>
      </c>
    </row>
    <row r="17" spans="1:4" ht="13.5" thickBot="1">
      <c r="A17" s="32"/>
      <c r="B17" s="33"/>
      <c r="C17" s="9" t="s">
        <v>47</v>
      </c>
      <c r="D17" s="17"/>
    </row>
    <row r="18" spans="1:9" ht="13.5" thickTop="1">
      <c r="A18" s="96"/>
      <c r="B18" s="33"/>
      <c r="C18" s="33" t="s">
        <v>60</v>
      </c>
      <c r="D18" s="17">
        <v>0</v>
      </c>
      <c r="F18" s="4" t="s">
        <v>8</v>
      </c>
      <c r="G18" s="5"/>
      <c r="H18" s="5"/>
      <c r="I18" s="7" t="s">
        <v>2</v>
      </c>
    </row>
    <row r="19" spans="1:9" ht="12.75">
      <c r="A19" s="96"/>
      <c r="B19" s="33"/>
      <c r="C19" s="116" t="s">
        <v>60</v>
      </c>
      <c r="D19" s="17">
        <v>0</v>
      </c>
      <c r="F19" s="8"/>
      <c r="G19" s="33"/>
      <c r="H19" s="9"/>
      <c r="I19" s="17">
        <v>0</v>
      </c>
    </row>
    <row r="20" spans="1:9" ht="12.75">
      <c r="A20" s="32"/>
      <c r="B20" s="33"/>
      <c r="C20" s="33" t="s">
        <v>60</v>
      </c>
      <c r="D20" s="17">
        <v>0</v>
      </c>
      <c r="F20" s="8"/>
      <c r="G20" s="33"/>
      <c r="H20" s="9"/>
      <c r="I20" s="17">
        <v>0</v>
      </c>
    </row>
    <row r="21" spans="1:9" ht="12.75">
      <c r="A21" s="32"/>
      <c r="B21" s="33"/>
      <c r="C21" s="33" t="s">
        <v>60</v>
      </c>
      <c r="D21" s="17">
        <v>0</v>
      </c>
      <c r="F21" s="8"/>
      <c r="G21" s="33"/>
      <c r="H21" s="9"/>
      <c r="I21" s="17">
        <v>0</v>
      </c>
    </row>
    <row r="22" spans="1:9" ht="12.75">
      <c r="A22" s="24" t="s">
        <v>39</v>
      </c>
      <c r="B22" s="9"/>
      <c r="C22" s="9"/>
      <c r="D22" s="12">
        <f>IF(C17="current",D17,0)+IF(C18="current",D18,0)++IF(C19="current",D19,0)+IF(C20="current",D20,0)+IF(C21="current",D21,0)</f>
        <v>0</v>
      </c>
      <c r="F22" s="8"/>
      <c r="G22" s="33"/>
      <c r="H22" s="9"/>
      <c r="I22" s="17">
        <v>0</v>
      </c>
    </row>
    <row r="23" spans="1:9" ht="12.75">
      <c r="A23" s="24" t="s">
        <v>40</v>
      </c>
      <c r="B23" s="9"/>
      <c r="C23" s="9"/>
      <c r="D23" s="12">
        <f>IF(C17="tracker",D17,0)+IF(C18="tracker",D18,0)++IF(C19="tracker",D19,0)+IF(C20="tracker",D20,0)+IF(C21="tracker",D21,0)</f>
        <v>0</v>
      </c>
      <c r="F23" s="32"/>
      <c r="G23" s="33"/>
      <c r="H23" s="9"/>
      <c r="I23" s="17"/>
    </row>
    <row r="24" spans="1:9" ht="13.5" thickBot="1">
      <c r="A24" s="131" t="s">
        <v>0</v>
      </c>
      <c r="B24" s="137"/>
      <c r="C24" s="138"/>
      <c r="D24" s="15">
        <f>SUM(D22:D23)</f>
        <v>0</v>
      </c>
      <c r="F24" s="32"/>
      <c r="G24" s="33"/>
      <c r="H24" s="33"/>
      <c r="I24" s="17"/>
    </row>
    <row r="25" spans="6:9" ht="13.5" thickTop="1">
      <c r="F25" s="8"/>
      <c r="G25" s="33"/>
      <c r="H25" s="9"/>
      <c r="I25" s="17"/>
    </row>
    <row r="26" spans="2:9" ht="13.5" thickBot="1">
      <c r="B26" s="1"/>
      <c r="C26" s="1"/>
      <c r="F26" s="32"/>
      <c r="G26" s="33"/>
      <c r="H26" s="9"/>
      <c r="I26" s="16"/>
    </row>
    <row r="27" spans="1:9" ht="13.5" thickTop="1">
      <c r="A27" s="56" t="s">
        <v>10</v>
      </c>
      <c r="B27" s="57"/>
      <c r="C27" s="57"/>
      <c r="D27" s="58"/>
      <c r="F27" s="32"/>
      <c r="G27" s="33"/>
      <c r="H27" s="9"/>
      <c r="I27" s="16"/>
    </row>
    <row r="28" spans="1:9" ht="12.75">
      <c r="A28" s="63" t="s">
        <v>119</v>
      </c>
      <c r="B28" s="122" t="s">
        <v>121</v>
      </c>
      <c r="C28" s="61"/>
      <c r="D28" s="62">
        <v>235766.84</v>
      </c>
      <c r="F28" s="32"/>
      <c r="G28" s="9"/>
      <c r="H28" s="9"/>
      <c r="I28" s="16"/>
    </row>
    <row r="29" spans="1:9" ht="12.75">
      <c r="A29" s="63" t="s">
        <v>120</v>
      </c>
      <c r="B29" s="122" t="s">
        <v>121</v>
      </c>
      <c r="C29" s="61"/>
      <c r="D29" s="62">
        <v>11597.22</v>
      </c>
      <c r="F29" s="8"/>
      <c r="G29" s="9"/>
      <c r="H29" s="9"/>
      <c r="I29" s="16"/>
    </row>
    <row r="30" spans="1:9" ht="12.75">
      <c r="A30" s="63"/>
      <c r="B30" s="60"/>
      <c r="C30" s="61"/>
      <c r="D30" s="62"/>
      <c r="F30" s="8"/>
      <c r="G30" s="9"/>
      <c r="H30" s="9"/>
      <c r="I30" s="16"/>
    </row>
    <row r="31" spans="1:9" ht="12.75">
      <c r="A31" s="59"/>
      <c r="B31" s="60"/>
      <c r="C31" s="61"/>
      <c r="D31" s="62"/>
      <c r="F31" s="8"/>
      <c r="G31" s="9"/>
      <c r="H31" s="9"/>
      <c r="I31" s="16"/>
    </row>
    <row r="32" spans="1:9" ht="13.5" thickBot="1">
      <c r="A32" s="64" t="s">
        <v>12</v>
      </c>
      <c r="B32" s="65"/>
      <c r="C32" s="66"/>
      <c r="D32" s="67">
        <f>SUM(D28:D31)</f>
        <v>247364.06</v>
      </c>
      <c r="F32" s="13" t="s">
        <v>9</v>
      </c>
      <c r="G32" s="14"/>
      <c r="H32" s="14"/>
      <c r="I32" s="15">
        <f>SUM(I19:I31)</f>
        <v>0</v>
      </c>
    </row>
    <row r="33" ht="13.5" thickTop="1"/>
    <row r="34" ht="13.5" thickBot="1">
      <c r="E34" t="s">
        <v>79</v>
      </c>
    </row>
    <row r="35" spans="1:9" ht="13.5" thickTop="1">
      <c r="A35" s="4" t="s">
        <v>17</v>
      </c>
      <c r="B35" s="19"/>
      <c r="C35" s="19"/>
      <c r="D35" s="22"/>
      <c r="E35" t="s">
        <v>80</v>
      </c>
      <c r="F35" s="18"/>
      <c r="G35" s="19"/>
      <c r="H35" s="41"/>
      <c r="I35" s="20">
        <v>0</v>
      </c>
    </row>
    <row r="36" spans="1:9" ht="12.75">
      <c r="A36" s="24" t="s">
        <v>20</v>
      </c>
      <c r="B36" s="25" t="s">
        <v>19</v>
      </c>
      <c r="C36" s="25" t="s">
        <v>1</v>
      </c>
      <c r="D36" s="28" t="s">
        <v>2</v>
      </c>
      <c r="F36" s="8"/>
      <c r="G36" s="9"/>
      <c r="H36" s="33"/>
      <c r="I36" s="17">
        <v>0</v>
      </c>
    </row>
    <row r="37" spans="1:9" ht="12.75">
      <c r="A37" s="8"/>
      <c r="B37" s="9"/>
      <c r="C37" s="33"/>
      <c r="D37" s="17">
        <v>0</v>
      </c>
      <c r="E37" s="34"/>
      <c r="F37" s="8" t="s">
        <v>4</v>
      </c>
      <c r="G37" s="9"/>
      <c r="H37" s="9"/>
      <c r="I37" s="12">
        <f>SUM(I15)</f>
        <v>0</v>
      </c>
    </row>
    <row r="38" spans="1:9" ht="12.75">
      <c r="A38" s="32"/>
      <c r="B38" s="33"/>
      <c r="C38" s="33"/>
      <c r="D38" s="17">
        <v>0</v>
      </c>
      <c r="E38" s="34"/>
      <c r="F38" s="8" t="s">
        <v>8</v>
      </c>
      <c r="G38" s="9"/>
      <c r="H38" s="9"/>
      <c r="I38" s="12">
        <f>SUM(I32)</f>
        <v>0</v>
      </c>
    </row>
    <row r="39" spans="1:9" ht="12.75">
      <c r="A39" s="32"/>
      <c r="B39" s="9"/>
      <c r="C39" s="33"/>
      <c r="D39" s="17">
        <v>0</v>
      </c>
      <c r="E39" s="34"/>
      <c r="F39" s="8"/>
      <c r="G39" s="9"/>
      <c r="H39" s="9"/>
      <c r="I39" s="17"/>
    </row>
    <row r="40" spans="1:9" ht="12.75">
      <c r="A40" s="8" t="s">
        <v>42</v>
      </c>
      <c r="B40" s="9" t="s">
        <v>51</v>
      </c>
      <c r="C40" s="33"/>
      <c r="D40" s="12">
        <f>SUM(I41)</f>
        <v>0</v>
      </c>
      <c r="E40" s="34"/>
      <c r="F40" s="8"/>
      <c r="G40" s="9"/>
      <c r="H40" s="9"/>
      <c r="I40" s="21"/>
    </row>
    <row r="41" spans="1:9" ht="13.5" thickBot="1">
      <c r="A41" s="105"/>
      <c r="B41" s="106"/>
      <c r="C41" s="33"/>
      <c r="D41" s="17">
        <v>0</v>
      </c>
      <c r="E41" s="34"/>
      <c r="F41" s="13" t="s">
        <v>7</v>
      </c>
      <c r="G41" s="14"/>
      <c r="H41" s="14"/>
      <c r="I41" s="15">
        <f>SUM(I35:I40)</f>
        <v>0</v>
      </c>
    </row>
    <row r="42" spans="1:5" ht="13.5" thickTop="1">
      <c r="A42" s="32"/>
      <c r="B42" s="33"/>
      <c r="C42" s="33"/>
      <c r="D42" s="17">
        <v>0</v>
      </c>
      <c r="E42" s="34"/>
    </row>
    <row r="43" spans="1:7" ht="12.75">
      <c r="A43" s="32"/>
      <c r="B43" s="33"/>
      <c r="C43" s="33"/>
      <c r="D43" s="17">
        <v>0</v>
      </c>
      <c r="E43" s="34"/>
      <c r="G43" s="1"/>
    </row>
    <row r="44" spans="1:7" ht="12.75">
      <c r="A44" s="32"/>
      <c r="B44" s="33"/>
      <c r="C44" s="9"/>
      <c r="D44" s="17">
        <v>0</v>
      </c>
      <c r="G44" s="1"/>
    </row>
    <row r="45" spans="1:7" ht="12.75">
      <c r="A45" s="8"/>
      <c r="B45" s="9"/>
      <c r="C45" s="9"/>
      <c r="D45" s="17"/>
      <c r="G45" s="34"/>
    </row>
    <row r="46" spans="1:7" ht="13.5" thickBot="1">
      <c r="A46" s="13" t="s">
        <v>18</v>
      </c>
      <c r="B46" s="23"/>
      <c r="C46" s="23"/>
      <c r="D46" s="15">
        <f>SUM(D37:D45)</f>
        <v>0</v>
      </c>
      <c r="G46" s="115"/>
    </row>
    <row r="47" ht="13.5" thickTop="1">
      <c r="G47" s="115"/>
    </row>
    <row r="48" ht="13.5" thickBot="1">
      <c r="G48" s="115"/>
    </row>
    <row r="49" spans="1:9" ht="14.25" thickBot="1" thickTop="1">
      <c r="A49" s="38" t="s">
        <v>21</v>
      </c>
      <c r="B49" s="39"/>
      <c r="C49" s="39"/>
      <c r="D49" s="40"/>
      <c r="G49" s="115"/>
      <c r="I49" s="35"/>
    </row>
    <row r="50" spans="1:9" ht="12.75">
      <c r="A50" s="47" t="s">
        <v>96</v>
      </c>
      <c r="B50" s="48" t="s">
        <v>23</v>
      </c>
      <c r="C50" s="48"/>
      <c r="D50" s="49">
        <f>SUM(D6)</f>
        <v>22141.45</v>
      </c>
      <c r="G50" s="115"/>
      <c r="H50" s="36"/>
      <c r="I50" s="35"/>
    </row>
    <row r="51" spans="1:9" ht="12.75">
      <c r="A51" s="8" t="s">
        <v>31</v>
      </c>
      <c r="B51" s="45"/>
      <c r="C51" s="45"/>
      <c r="D51" s="100">
        <f>D23</f>
        <v>0</v>
      </c>
      <c r="G51" s="115"/>
      <c r="H51" s="36"/>
      <c r="I51" s="35"/>
    </row>
    <row r="52" spans="1:9" ht="12.75">
      <c r="A52" s="30"/>
      <c r="B52" s="9" t="s">
        <v>24</v>
      </c>
      <c r="C52" s="9"/>
      <c r="D52" s="17">
        <v>0</v>
      </c>
      <c r="G52" s="115"/>
      <c r="I52" s="35"/>
    </row>
    <row r="53" spans="1:9" ht="12.75">
      <c r="A53" s="30"/>
      <c r="B53" s="9" t="s">
        <v>27</v>
      </c>
      <c r="C53" s="9"/>
      <c r="D53" s="17">
        <v>0</v>
      </c>
      <c r="G53" s="115"/>
      <c r="I53" s="35"/>
    </row>
    <row r="54" spans="1:9" ht="13.5" thickBot="1">
      <c r="A54" s="50"/>
      <c r="B54" s="51" t="s">
        <v>25</v>
      </c>
      <c r="C54" s="51"/>
      <c r="D54" s="52">
        <f>D50+D51-D52+D53</f>
        <v>22141.45</v>
      </c>
      <c r="G54" s="115"/>
      <c r="I54" s="35"/>
    </row>
    <row r="55" spans="1:9" ht="12.75">
      <c r="A55" s="47" t="s">
        <v>97</v>
      </c>
      <c r="B55" s="48" t="s">
        <v>23</v>
      </c>
      <c r="C55" s="48"/>
      <c r="D55" s="54">
        <f>SUM(D7)</f>
        <v>32214.14</v>
      </c>
      <c r="G55" s="115"/>
      <c r="I55" s="35"/>
    </row>
    <row r="56" spans="1:9" ht="12.75">
      <c r="A56" s="8" t="s">
        <v>30</v>
      </c>
      <c r="C56" s="9"/>
      <c r="D56" s="31">
        <f>SUM(D46)</f>
        <v>0</v>
      </c>
      <c r="G56" s="115"/>
      <c r="I56" s="35"/>
    </row>
    <row r="57" spans="1:7" ht="12.75">
      <c r="A57" s="8" t="s">
        <v>31</v>
      </c>
      <c r="C57" s="9"/>
      <c r="D57" s="31">
        <f>D22</f>
        <v>0</v>
      </c>
      <c r="G57" s="115"/>
    </row>
    <row r="58" spans="1:7" ht="12.75">
      <c r="A58" s="30"/>
      <c r="B58" s="9" t="s">
        <v>26</v>
      </c>
      <c r="C58" s="9"/>
      <c r="D58" s="31">
        <f>D52</f>
        <v>0</v>
      </c>
      <c r="G58" s="115"/>
    </row>
    <row r="59" spans="1:7" ht="12.75">
      <c r="A59" s="30"/>
      <c r="B59" s="9" t="s">
        <v>28</v>
      </c>
      <c r="C59" s="9"/>
      <c r="D59" s="31">
        <f>D53</f>
        <v>0</v>
      </c>
      <c r="G59" s="115"/>
    </row>
    <row r="60" spans="1:7" ht="13.5" thickBot="1">
      <c r="A60" s="50"/>
      <c r="B60" s="51" t="s">
        <v>25</v>
      </c>
      <c r="C60" s="51"/>
      <c r="D60" s="55">
        <f>D55-D56+D57+D58-D59</f>
        <v>32214.14</v>
      </c>
      <c r="G60" s="115"/>
    </row>
    <row r="61" spans="1:7" ht="12.75">
      <c r="A61" s="44" t="s">
        <v>101</v>
      </c>
      <c r="B61" s="53"/>
      <c r="C61" s="45"/>
      <c r="D61" s="46">
        <f>SUM(D8)</f>
        <v>235766.84</v>
      </c>
      <c r="G61" s="115"/>
    </row>
    <row r="62" spans="1:7" ht="13.5" thickBot="1">
      <c r="A62" s="68" t="s">
        <v>102</v>
      </c>
      <c r="B62" s="76"/>
      <c r="C62" s="69"/>
      <c r="D62" s="70">
        <f>SUM(D9)</f>
        <v>11597.22</v>
      </c>
      <c r="G62" s="115"/>
    </row>
    <row r="63" spans="1:7" ht="12.75">
      <c r="A63" s="47" t="s">
        <v>33</v>
      </c>
      <c r="B63" s="77"/>
      <c r="C63" s="78"/>
      <c r="D63" s="79">
        <f>D54+D60+D61+D62</f>
        <v>301719.64999999997</v>
      </c>
      <c r="G63" s="115"/>
    </row>
    <row r="64" spans="1:7" ht="12.75">
      <c r="A64" s="43" t="s">
        <v>29</v>
      </c>
      <c r="B64" s="71"/>
      <c r="C64" s="25"/>
      <c r="D64" s="72">
        <f>SUM(D32)</f>
        <v>247364.06</v>
      </c>
      <c r="G64" s="115"/>
    </row>
    <row r="65" spans="1:4" ht="13.5" thickBot="1">
      <c r="A65" s="73" t="s">
        <v>32</v>
      </c>
      <c r="B65" s="74"/>
      <c r="C65" s="23"/>
      <c r="D65" s="75">
        <f>D63-D64</f>
        <v>54355.58999999997</v>
      </c>
    </row>
    <row r="66" ht="13.5" thickTop="1"/>
  </sheetData>
  <sheetProtection/>
  <mergeCells count="9">
    <mergeCell ref="A5:C5"/>
    <mergeCell ref="A6:C6"/>
    <mergeCell ref="A7:C7"/>
    <mergeCell ref="A8:C8"/>
    <mergeCell ref="A24:C24"/>
    <mergeCell ref="A9:C9"/>
    <mergeCell ref="A11:C11"/>
    <mergeCell ref="A12:C12"/>
    <mergeCell ref="A15:D1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Jez &amp; Yvonne</cp:lastModifiedBy>
  <cp:lastPrinted>2020-04-11T17:51:33Z</cp:lastPrinted>
  <dcterms:created xsi:type="dcterms:W3CDTF">2008-02-14T09:51:42Z</dcterms:created>
  <dcterms:modified xsi:type="dcterms:W3CDTF">2020-07-08T19:04:09Z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1600867932</vt:i4>
  </property>
  <property fmtid="{D5CDD505-2E9C-101B-9397-08002B2CF9AE}" pid="3" name="_EmailSubject">
    <vt:lpwstr>accounts again</vt:lpwstr>
  </property>
  <property fmtid="{D5CDD505-2E9C-101B-9397-08002B2CF9AE}" pid="4" name="_AuthorEmail">
    <vt:lpwstr>grahamfrary@tiscali.co.uk</vt:lpwstr>
  </property>
  <property fmtid="{D5CDD505-2E9C-101B-9397-08002B2CF9AE}" pid="5" name="_AuthorEmailDisplayName">
    <vt:lpwstr>Graham Frary</vt:lpwstr>
  </property>
  <property fmtid="{D5CDD505-2E9C-101B-9397-08002B2CF9AE}" pid="6" name="_PreviousAdHocReviewCycleID">
    <vt:i4>2102561671</vt:i4>
  </property>
  <property fmtid="{D5CDD505-2E9C-101B-9397-08002B2CF9AE}" pid="7" name="_ReviewingToolsShownOnce">
    <vt:lpwstr/>
  </property>
</Properties>
</file>